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0" windowWidth="19320" windowHeight="7140" activeTab="2"/>
  </bookViews>
  <sheets>
    <sheet name="Tổng hợp" sheetId="1" r:id="rId1"/>
    <sheet name="DKTT" sheetId="2" r:id="rId2"/>
    <sheet name="DKTamT" sheetId="3" r:id="rId3"/>
  </sheets>
  <definedNames>
    <definedName name="_xlnm.Print_Area" localSheetId="0">'Tổng hợp'!$A$1:$G$8</definedName>
  </definedNames>
  <calcPr fullCalcOnLoad="1"/>
</workbook>
</file>

<file path=xl/sharedStrings.xml><?xml version="1.0" encoding="utf-8"?>
<sst xmlns="http://schemas.openxmlformats.org/spreadsheetml/2006/main" count="224" uniqueCount="100">
  <si>
    <t>STT</t>
  </si>
  <si>
    <t>Phụ lục IV</t>
  </si>
  <si>
    <t>BIỂU MẪU TÍNH CHI PHÍ TUÂN THỦ THỦ TỤC HÀNH CHÍNH (BIỂU MẪU 03/SCM-KSTT)</t>
  </si>
  <si>
    <t>(Ban hành kèm theo Thông tư số 07 /2014/TT-BTP ngày 24 tháng 02 năm 2014 của Bộ Tư pháp)</t>
  </si>
  <si>
    <t>BỘ CÔNG AN</t>
  </si>
  <si>
    <t>Biểu mẫu 03/SCM-KSTT</t>
  </si>
  <si>
    <t>CHI PHÍ TUÂN THỦ THỦ TỤC HÀNH CHÍNH</t>
  </si>
  <si>
    <t>I.</t>
  </si>
  <si>
    <t>Các công việc 
khi thực hiện TTHC</t>
  </si>
  <si>
    <t>Các hoạt động/ cách thức thực hiện cụ thể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</si>
  <si>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</si>
  <si>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t>Mức TNBQ/ 01 giờ làm việc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</si>
  <si>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</si>
  <si>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</si>
  <si>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t>Số lần thực hiện/ 01 năm</t>
  </si>
  <si>
    <t>Số lượng đối tượng tuân thủ/01 năm</t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</si>
  <si>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</si>
  <si>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</si>
  <si>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Ghi chú</t>
  </si>
  <si>
    <t>Chuẩn bị hồ sơ</t>
  </si>
  <si>
    <t>1.1</t>
  </si>
  <si>
    <t>Nộp hồ sơ</t>
  </si>
  <si>
    <t>Trực tiếp</t>
  </si>
  <si>
    <t>Bưu điện</t>
  </si>
  <si>
    <t>Internet</t>
  </si>
  <si>
    <t>Nộp phí, lệ phí, chi phí khác</t>
  </si>
  <si>
    <t>3.1</t>
  </si>
  <si>
    <t>Phí</t>
  </si>
  <si>
    <t>3.2</t>
  </si>
  <si>
    <t>Lệ phí</t>
  </si>
  <si>
    <t>3.3</t>
  </si>
  <si>
    <t>Chi phí khác</t>
  </si>
  <si>
    <t>Chuẩn bị, phục vụ việc kiểm tra, đánh giá c ủa cơ quan có thẩm quyền (nếu có)</t>
  </si>
  <si>
    <t>Hoạt động 1</t>
  </si>
  <si>
    <t>Hoạt động 2</t>
  </si>
  <si>
    <t>Công việc khác (nếu có)</t>
  </si>
  <si>
    <t>Nhận kết quả</t>
  </si>
  <si>
    <t>Khác</t>
  </si>
  <si>
    <t>TỔNG</t>
  </si>
  <si>
    <t>II.</t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</si>
  <si>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</si>
  <si>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</si>
  <si>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rPr>
        <b/>
        <sz val="12"/>
        <color indexed="8"/>
        <rFont val="Times New Roman"/>
        <family val="1"/>
      </rPr>
      <t>Chuẩn bị, phục vụ việc kiểm tra, đánh giá của cơ quan có thẩm quyền</t>
    </r>
    <r>
      <rPr>
        <sz val="12"/>
        <color indexed="8"/>
        <rFont val="Times New Roman"/>
        <family val="1"/>
      </rPr>
      <t xml:space="preserve"> (nếu có)</t>
    </r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</si>
  <si>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</si>
  <si>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III.</t>
  </si>
  <si>
    <t xml:space="preserve">SO SÁNH CHI PHÍ </t>
  </si>
  <si>
    <t>* Ghi chú: Số liệu trong Bảng tính chỉ mang tính chất minh họa.</t>
  </si>
  <si>
    <t>a) Bản khai nhân khẩu (HK01).</t>
  </si>
  <si>
    <t>b) Phiếu báo thay đổi hộ khẩu nhân khẩu (HK02).</t>
  </si>
  <si>
    <t>c) Giấy chuyển hộ khẩu (HK07).</t>
  </si>
  <si>
    <t>d) Giấy tờ, tài liệu chứng minh chỗ ở hợp pháp.</t>
  </si>
  <si>
    <t>đ) Giấy tờ tài liệu chứng minh thuộc một trong các điều kiện đăng ký thường trú tại thành phố trực thuộc Trung ương.</t>
  </si>
  <si>
    <t>e) Một số trường hợp cụ thể hồ sơ quy định tại khoản 2, Điều 6 Thông tư số 35/2014/TT-BCA, ngày 09/9/2014 quy định chi tiết thi hành một số điều của Luật Cư trú và Nghị định số 31/2014/NĐ-CP ngày 18/4/2014 của  Chính phủ quy định chi tiết một số điều và biện pháp thi hành Luật Cư trú.</t>
  </si>
  <si>
    <t>g) Sổ hộ khẩu (nếu có).</t>
  </si>
  <si>
    <t>a) Xuất trình Chứng minh nhân dân.</t>
  </si>
  <si>
    <t>b) Giấy tờ, tài liệu chứng minh chỗ ở hợp pháp.</t>
  </si>
  <si>
    <t>c) Bản khai nhân khẩu (HK01).</t>
  </si>
  <si>
    <t>d) Phiếu báo thay đổi hộ khẩu, nhân khẩu (HK02).</t>
  </si>
  <si>
    <r>
      <t xml:space="preserve">Thời gian thực hiện </t>
    </r>
    <r>
      <rPr>
        <sz val="12"/>
        <rFont val="Times New Roman"/>
        <family val="1"/>
      </rPr>
      <t>(giờ)</t>
    </r>
  </si>
  <si>
    <r>
      <t xml:space="preserve">Mức chi phí thuê tư vấn, dịch vụ </t>
    </r>
    <r>
      <rPr>
        <sz val="12"/>
        <rFont val="Times New Roman"/>
        <family val="1"/>
      </rPr>
      <t>(đồng)</t>
    </r>
  </si>
  <si>
    <r>
      <t xml:space="preserve">Mức phí, lệ phí, chi phí khác </t>
    </r>
    <r>
      <rPr>
        <sz val="12"/>
        <rFont val="Times New Roman"/>
        <family val="1"/>
      </rPr>
      <t>(đồng)</t>
    </r>
  </si>
  <si>
    <r>
      <t xml:space="preserve">Chi phí thực hiện TTHC </t>
    </r>
    <r>
      <rPr>
        <sz val="12"/>
        <rFont val="Times New Roman"/>
        <family val="1"/>
      </rPr>
      <t>(đồng)</t>
    </r>
  </si>
  <si>
    <r>
      <t xml:space="preserve">Tổng chi phí thực hiện TTHC/
01 năm </t>
    </r>
    <r>
      <rPr>
        <sz val="12"/>
        <rFont val="Times New Roman"/>
        <family val="1"/>
      </rPr>
      <t>(đồng)</t>
    </r>
  </si>
  <si>
    <t>Nộp lệ phí</t>
  </si>
  <si>
    <t>1.2</t>
  </si>
  <si>
    <t>1.3</t>
  </si>
  <si>
    <t>1.4</t>
  </si>
  <si>
    <t>1.5</t>
  </si>
  <si>
    <t>1.6</t>
  </si>
  <si>
    <t>1.7</t>
  </si>
  <si>
    <t>Mức phí cụ thể do Hội đồng nhân dân tỉnh, thành phố trực thuộc Trung ương quy định</t>
  </si>
  <si>
    <t>Chuẩn bị, phục vụ việc kiểm tra, đánh giá của cơ quan có thẩm quyền (nếu có)</t>
  </si>
  <si>
    <t>Điền bản khai nhân khẩu</t>
  </si>
  <si>
    <t>Điền phiếu báo thay đổi nhân khẩu</t>
  </si>
  <si>
    <t>Chuẩn bị giấy chuyển hộ khẩu</t>
  </si>
  <si>
    <t>Chuẩn bị và photo giấy tờ, tài liệu chứng minh chỗ ở hợp pháp</t>
  </si>
  <si>
    <t>Chuẩn bị và photo giấy tờ, tài liệu chứng minh thuộc một trong các điều kiện đăng ký thường trú  tại thành phố trực thuộc Trung ương</t>
  </si>
  <si>
    <t>Chuẩn bị giấy tờ bổ sung với các trường hợp cụ thể</t>
  </si>
  <si>
    <t>Chuẩn bị và xuất trình chứng minh nhân dân</t>
  </si>
  <si>
    <t>Chuẩn bị và photo các giấy tờ, tài liệu chứng minh chỗ ở hợp pháp</t>
  </si>
  <si>
    <t>Chuẩn bị và điền bản khai nhân khẩu</t>
  </si>
  <si>
    <t>Chuẩn bị và điền phiếu thay đổi hộ khẩu, nhân khẩu</t>
  </si>
  <si>
    <t>theo quy định của Hội đồng nhân dân tỉnh, thành phố trực thuộc trung ương.</t>
  </si>
  <si>
    <t xml:space="preserve">    TÊN THỦ TỤC HÀNH CHÍNH: Đăng ký cư trú thông qua số định danh cá nhân </t>
  </si>
  <si>
    <t>Văn bản đề nghị đăng ký cư trú</t>
  </si>
  <si>
    <t>- Chuẩn bị văn bản đề nghị đăng ký cư trú</t>
  </si>
  <si>
    <t>- Hoặc nhập thông tin đăng ký cư trú  theo mẫu trên mạng Internet</t>
  </si>
  <si>
    <t>Thủ tục hành chính thay thế</t>
  </si>
  <si>
    <t>Thủ tục hành chính hiện tại</t>
  </si>
  <si>
    <t>Đăng ký thường trú</t>
  </si>
  <si>
    <t>Đăng ký tạm trú</t>
  </si>
  <si>
    <t xml:space="preserve">Đăng ký cư trú thông qua số định danh cá nhân </t>
  </si>
  <si>
    <t>Bảng tổng hợp kết quả chi phí tuân thủ thủ tục hành chính</t>
  </si>
  <si>
    <t>Chi phí tuân thủ TTHC
hiện tại</t>
  </si>
  <si>
    <t>Chi phí tuân thủ TTHC
sau khi thay thế</t>
  </si>
  <si>
    <t>Tổng cộng:</t>
  </si>
  <si>
    <t>Chênh lệch</t>
  </si>
  <si>
    <t>Tỷ lệ</t>
  </si>
  <si>
    <t>CHI PHÍ THỰC HIỆN TTHC HIỆN TẠI (ĐĂNG KÝ THƯỜNG TRÚ)</t>
  </si>
  <si>
    <t>CHI PHÍ THỰC HIỆN TTHC HIỆN TẠI (ĐĂNG KÝ TẠM TRÚ)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</si>
</sst>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US$&quot;;\-#,##0\ &quot;US$&quot;"/>
    <numFmt numFmtId="165" formatCode="#,##0\ &quot;US$&quot;;[Red]\-#,##0\ &quot;US$&quot;"/>
    <numFmt numFmtId="166" formatCode="#,##0.00\ &quot;US$&quot;;\-#,##0.00\ &quot;US$&quot;"/>
    <numFmt numFmtId="167" formatCode="#,##0.00\ &quot;US$&quot;;[Red]\-#,##0.00\ &quot;US$&quot;"/>
    <numFmt numFmtId="168" formatCode="_-* #,##0\ &quot;US$&quot;_-;\-* #,##0\ &quot;US$&quot;_-;_-* &quot;-&quot;\ &quot;US$&quot;_-;_-@_-"/>
    <numFmt numFmtId="169" formatCode="_-* #,##0\ _U_S_$_-;\-* #,##0\ _U_S_$_-;_-* &quot;-&quot;\ _U_S_$_-;_-@_-"/>
    <numFmt numFmtId="170" formatCode="_-* #,##0.00\ &quot;US$&quot;_-;\-* #,##0.00\ &quot;US$&quot;_-;_-* &quot;-&quot;??\ &quot;US$&quot;_-;_-@_-"/>
    <numFmt numFmtId="171" formatCode="_-* #,##0.00\ _U_S_$_-;\-* #,##0.00\ _U_S_$_-;_-* &quot;-&quot;??\ _U_S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;[Red]0.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.##0"/>
    <numFmt numFmtId="188" formatCode="#.000%"/>
    <numFmt numFmtId="189" formatCode="[$-409]dddd\,\ mmmm\ dd\,\ yyyy"/>
    <numFmt numFmtId="190" formatCode="[$-409]h:mm:ss\ AM/PM"/>
  </numFmts>
  <fonts count="57">
    <font>
      <sz val="11"/>
      <color indexed="63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sz val="13"/>
      <color indexed="63"/>
      <name val="Times New Roman"/>
      <family val="1"/>
    </font>
    <font>
      <b/>
      <sz val="13"/>
      <color indexed="6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14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1" fillId="29" borderId="7" applyNumberFormat="0" applyFont="0" applyAlignment="0" applyProtection="0"/>
    <xf numFmtId="0" fontId="52" fillId="24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wrapText="1"/>
      <protection locked="0"/>
    </xf>
    <xf numFmtId="180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181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0" applyNumberFormat="1" applyFont="1" applyFill="1" applyBorder="1" applyAlignment="1" applyProtection="1">
      <alignment horizontal="right" vertical="center" wrapText="1"/>
      <protection/>
    </xf>
    <xf numFmtId="3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181" fontId="1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81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0" applyNumberFormat="1" applyFont="1" applyFill="1" applyBorder="1" applyAlignment="1" applyProtection="1" quotePrefix="1">
      <alignment horizontal="right" vertical="center" wrapText="1"/>
      <protection locked="0"/>
    </xf>
    <xf numFmtId="3" fontId="6" fillId="0" borderId="17" xfId="0" applyNumberFormat="1" applyFont="1" applyFill="1" applyBorder="1" applyAlignment="1" applyProtection="1">
      <alignment horizontal="right" vertical="center" wrapText="1"/>
      <protection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180" fontId="8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/>
      <protection/>
    </xf>
    <xf numFmtId="182" fontId="1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18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9" fillId="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 quotePrefix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3" xfId="0" applyNumberFormat="1" applyFont="1" applyFill="1" applyBorder="1" applyAlignment="1" applyProtection="1">
      <alignment horizontal="right" vertical="center" wrapText="1"/>
      <protection/>
    </xf>
    <xf numFmtId="3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181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0" applyNumberFormat="1" applyFont="1" applyFill="1" applyBorder="1" applyAlignment="1" applyProtection="1" quotePrefix="1">
      <alignment horizontal="right"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/>
    </xf>
    <xf numFmtId="3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9" fillId="0" borderId="20" xfId="0" applyFont="1" applyFill="1" applyBorder="1" applyAlignment="1" applyProtection="1" quotePrefix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181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1" xfId="0" applyNumberFormat="1" applyFont="1" applyFill="1" applyBorder="1" applyAlignment="1" applyProtection="1">
      <alignment horizontal="right" vertical="center" wrapText="1"/>
      <protection/>
    </xf>
    <xf numFmtId="3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 quotePrefix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 applyProtection="1">
      <alignment vertical="center" wrapText="1"/>
      <protection locked="0"/>
    </xf>
    <xf numFmtId="181" fontId="1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4" xfId="0" applyNumberFormat="1" applyFont="1" applyFill="1" applyBorder="1" applyAlignment="1" applyProtection="1">
      <alignment horizontal="right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2" fillId="0" borderId="13" xfId="0" applyFont="1" applyFill="1" applyBorder="1" applyAlignment="1" applyProtection="1" quotePrefix="1">
      <alignment horizontal="center" vertical="center" wrapText="1"/>
      <protection locked="0"/>
    </xf>
    <xf numFmtId="0" fontId="9" fillId="0" borderId="13" xfId="0" applyFont="1" applyFill="1" applyBorder="1" applyAlignment="1" applyProtection="1" quotePrefix="1">
      <alignment horizontal="center" vertical="center" wrapText="1"/>
      <protection locked="0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left" vertical="center" wrapText="1"/>
    </xf>
    <xf numFmtId="180" fontId="1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vertical="center" wrapText="1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4" xfId="0" applyNumberFormat="1" applyFont="1" applyFill="1" applyBorder="1" applyAlignment="1" applyProtection="1">
      <alignment horizontal="right" vertical="center" wrapText="1"/>
      <protection/>
    </xf>
    <xf numFmtId="3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 quotePrefix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 quotePrefix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quotePrefix="1">
      <alignment horizontal="left" vertical="center" wrapText="1"/>
    </xf>
    <xf numFmtId="18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81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 quotePrefix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180" fontId="8" fillId="0" borderId="13" xfId="0" applyNumberFormat="1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>
      <alignment horizontal="justify" vertical="center"/>
    </xf>
    <xf numFmtId="0" fontId="55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right" vertical="center"/>
    </xf>
    <xf numFmtId="3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0" fontId="56" fillId="0" borderId="13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24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5"/>
          <c:y val="0.16025"/>
          <c:w val="0.7867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DKTT!$K$35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DKTT!$K$58</c:f>
              <c:numCache/>
            </c:numRef>
          </c:val>
        </c:ser>
        <c:axId val="33077702"/>
        <c:axId val="29263863"/>
      </c:barChart>
      <c:catAx>
        <c:axId val="33077702"/>
        <c:scaling>
          <c:orientation val="minMax"/>
        </c:scaling>
        <c:axPos val="b"/>
        <c:delete val="1"/>
        <c:majorTickMark val="out"/>
        <c:minorTickMark val="none"/>
        <c:tickLblPos val="nextTo"/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75"/>
          <c:y val="0.889"/>
          <c:w val="0.7412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15"/>
          <c:y val="0.02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5"/>
          <c:y val="0.31475"/>
          <c:w val="0.3795"/>
          <c:h val="0.422"/>
        </c:manualLayout>
      </c:layout>
      <c:pie3DChart>
        <c:varyColors val="1"/>
        <c:ser>
          <c:idx val="0"/>
          <c:order val="0"/>
          <c:tx>
            <c:strRef>
              <c:f>DKTT!$L$102:$L$103</c:f>
              <c:strCache>
                <c:ptCount val="1"/>
                <c:pt idx="0">
                  <c:v>77.5% 22.5%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.0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DKTT!$L$102:$L$103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3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16025"/>
          <c:w val="0.7807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DKTamT!$K$32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DKTamT!$K$55</c:f>
              <c:numCache/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b"/>
        <c:delete val="1"/>
        <c:majorTickMark val="out"/>
        <c:minorTickMark val="none"/>
        <c:tickLblPos val="nextTo"/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5"/>
          <c:y val="0.889"/>
          <c:w val="0.7272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0575"/>
          <c:y val="0.02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25"/>
          <c:y val="0.31475"/>
          <c:w val="0.3605"/>
          <c:h val="0.422"/>
        </c:manualLayout>
      </c:layout>
      <c:pie3DChart>
        <c:varyColors val="1"/>
        <c:ser>
          <c:idx val="0"/>
          <c:order val="0"/>
          <c:tx>
            <c:strRef>
              <c:f>DKTamT!$L$99:$L$100</c:f>
              <c:strCache>
                <c:ptCount val="1"/>
                <c:pt idx="0">
                  <c:v>69.5% 30.5%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.0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DKTamT!$L$99:$L$100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276225</xdr:rowOff>
    </xdr:from>
    <xdr:to>
      <xdr:col>10</xdr:col>
      <xdr:colOff>285750</xdr:colOff>
      <xdr:row>90</xdr:row>
      <xdr:rowOff>161925</xdr:rowOff>
    </xdr:to>
    <xdr:graphicFrame>
      <xdr:nvGraphicFramePr>
        <xdr:cNvPr id="1" name="Chart 4"/>
        <xdr:cNvGraphicFramePr/>
      </xdr:nvGraphicFramePr>
      <xdr:xfrm>
        <a:off x="457200" y="25346025"/>
        <a:ext cx="75057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89</xdr:row>
      <xdr:rowOff>114300</xdr:rowOff>
    </xdr:from>
    <xdr:to>
      <xdr:col>10</xdr:col>
      <xdr:colOff>285750</xdr:colOff>
      <xdr:row>102</xdr:row>
      <xdr:rowOff>171450</xdr:rowOff>
    </xdr:to>
    <xdr:graphicFrame>
      <xdr:nvGraphicFramePr>
        <xdr:cNvPr id="2" name="Chart 11"/>
        <xdr:cNvGraphicFramePr/>
      </xdr:nvGraphicFramePr>
      <xdr:xfrm>
        <a:off x="457200" y="28956000"/>
        <a:ext cx="7505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9525</xdr:rowOff>
    </xdr:from>
    <xdr:to>
      <xdr:col>6</xdr:col>
      <xdr:colOff>190500</xdr:colOff>
      <xdr:row>3</xdr:row>
      <xdr:rowOff>9525</xdr:rowOff>
    </xdr:to>
    <xdr:sp>
      <xdr:nvSpPr>
        <xdr:cNvPr id="3" name="AutoShape 26"/>
        <xdr:cNvSpPr>
          <a:spLocks/>
        </xdr:cNvSpPr>
      </xdr:nvSpPr>
      <xdr:spPr>
        <a:xfrm>
          <a:off x="3524250" y="752475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1028700</xdr:colOff>
      <xdr:row>5</xdr:row>
      <xdr:rowOff>38100</xdr:rowOff>
    </xdr:from>
    <xdr:to>
      <xdr:col>2</xdr:col>
      <xdr:colOff>228600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1485900" y="11430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68</xdr:row>
      <xdr:rowOff>276225</xdr:rowOff>
    </xdr:from>
    <xdr:to>
      <xdr:col>10</xdr:col>
      <xdr:colOff>285750</xdr:colOff>
      <xdr:row>87</xdr:row>
      <xdr:rowOff>161925</xdr:rowOff>
    </xdr:to>
    <xdr:graphicFrame>
      <xdr:nvGraphicFramePr>
        <xdr:cNvPr id="1" name="Chart 4"/>
        <xdr:cNvGraphicFramePr/>
      </xdr:nvGraphicFramePr>
      <xdr:xfrm>
        <a:off x="457200" y="25660350"/>
        <a:ext cx="78105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86</xdr:row>
      <xdr:rowOff>114300</xdr:rowOff>
    </xdr:from>
    <xdr:to>
      <xdr:col>10</xdr:col>
      <xdr:colOff>285750</xdr:colOff>
      <xdr:row>99</xdr:row>
      <xdr:rowOff>171450</xdr:rowOff>
    </xdr:to>
    <xdr:graphicFrame>
      <xdr:nvGraphicFramePr>
        <xdr:cNvPr id="2" name="Chart 11"/>
        <xdr:cNvGraphicFramePr/>
      </xdr:nvGraphicFramePr>
      <xdr:xfrm>
        <a:off x="457200" y="29270325"/>
        <a:ext cx="78105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9525</xdr:rowOff>
    </xdr:from>
    <xdr:to>
      <xdr:col>6</xdr:col>
      <xdr:colOff>190500</xdr:colOff>
      <xdr:row>3</xdr:row>
      <xdr:rowOff>9525</xdr:rowOff>
    </xdr:to>
    <xdr:sp>
      <xdr:nvSpPr>
        <xdr:cNvPr id="3" name="AutoShape 26"/>
        <xdr:cNvSpPr>
          <a:spLocks/>
        </xdr:cNvSpPr>
      </xdr:nvSpPr>
      <xdr:spPr>
        <a:xfrm>
          <a:off x="3705225" y="752475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1152525</xdr:colOff>
      <xdr:row>5</xdr:row>
      <xdr:rowOff>38100</xdr:rowOff>
    </xdr:from>
    <xdr:to>
      <xdr:col>2</xdr:col>
      <xdr:colOff>361950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1609725" y="1143000"/>
          <a:ext cx="809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G8"/>
    </sheetView>
  </sheetViews>
  <sheetFormatPr defaultColWidth="11.421875" defaultRowHeight="15"/>
  <cols>
    <col min="1" max="1" width="4.28125" style="129" customWidth="1"/>
    <col min="2" max="2" width="19.421875" style="129" customWidth="1"/>
    <col min="3" max="3" width="35.140625" style="129" customWidth="1"/>
    <col min="4" max="4" width="21.00390625" style="129" customWidth="1"/>
    <col min="5" max="5" width="19.7109375" style="129" customWidth="1"/>
    <col min="6" max="6" width="18.8515625" style="129" customWidth="1"/>
    <col min="7" max="7" width="9.28125" style="129" customWidth="1"/>
    <col min="8" max="16384" width="11.421875" style="129" customWidth="1"/>
  </cols>
  <sheetData>
    <row r="1" s="130" customFormat="1" ht="42" customHeight="1">
      <c r="C1" s="130" t="s">
        <v>92</v>
      </c>
    </row>
    <row r="2" s="130" customFormat="1" ht="24" customHeight="1"/>
    <row r="3" spans="1:7" s="131" customFormat="1" ht="49.5">
      <c r="A3" s="132" t="s">
        <v>0</v>
      </c>
      <c r="B3" s="133" t="s">
        <v>88</v>
      </c>
      <c r="C3" s="132" t="s">
        <v>87</v>
      </c>
      <c r="D3" s="133" t="s">
        <v>93</v>
      </c>
      <c r="E3" s="133" t="s">
        <v>94</v>
      </c>
      <c r="F3" s="132" t="s">
        <v>96</v>
      </c>
      <c r="G3" s="132" t="s">
        <v>97</v>
      </c>
    </row>
    <row r="4" spans="1:7" ht="16.5">
      <c r="A4" s="134">
        <v>1</v>
      </c>
      <c r="B4" s="134" t="s">
        <v>89</v>
      </c>
      <c r="C4" s="134" t="s">
        <v>91</v>
      </c>
      <c r="D4" s="135">
        <f>DKTT!K35</f>
        <v>339862459497.3333</v>
      </c>
      <c r="E4" s="135">
        <f>DKTT!K58</f>
        <v>76464248228.1111</v>
      </c>
      <c r="F4" s="134"/>
      <c r="G4" s="134"/>
    </row>
    <row r="5" spans="1:7" ht="16.5">
      <c r="A5" s="134">
        <v>2</v>
      </c>
      <c r="B5" s="134" t="s">
        <v>90</v>
      </c>
      <c r="C5" s="134" t="s">
        <v>91</v>
      </c>
      <c r="D5" s="135">
        <f>DKTamT!K32</f>
        <v>182294737529.3333</v>
      </c>
      <c r="E5" s="135">
        <f>DKTamT!K55</f>
        <v>55661409079.88889</v>
      </c>
      <c r="F5" s="134"/>
      <c r="G5" s="134"/>
    </row>
    <row r="6" spans="1:7" s="130" customFormat="1" ht="16.5">
      <c r="A6" s="136"/>
      <c r="B6" s="136"/>
      <c r="C6" s="137" t="s">
        <v>95</v>
      </c>
      <c r="D6" s="138">
        <f>SUM(D4:D5)</f>
        <v>522157197026.6666</v>
      </c>
      <c r="E6" s="138">
        <f>SUM(E4:E5)</f>
        <v>132125657308</v>
      </c>
      <c r="F6" s="138">
        <f>D6-E6</f>
        <v>390031539718.6666</v>
      </c>
      <c r="G6" s="139">
        <f>F6/D6</f>
        <v>0.7469619148019666</v>
      </c>
    </row>
  </sheetData>
  <sheetProtection/>
  <printOptions/>
  <pageMargins left="0.75" right="0.75" top="1" bottom="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view="pageLayout" zoomScaleNormal="90" zoomScaleSheetLayoutView="100" workbookViewId="0" topLeftCell="A183">
      <selection activeCell="C14" sqref="C14"/>
    </sheetView>
  </sheetViews>
  <sheetFormatPr defaultColWidth="11.421875" defaultRowHeight="19.5" customHeight="1"/>
  <cols>
    <col min="1" max="1" width="6.8515625" style="1" customWidth="1"/>
    <col min="2" max="2" width="24.00390625" style="52" customWidth="1"/>
    <col min="3" max="3" width="20.28125" style="2" customWidth="1"/>
    <col min="4" max="4" width="7.421875" style="5" customWidth="1"/>
    <col min="5" max="5" width="8.140625" style="6" customWidth="1"/>
    <col min="6" max="6" width="9.00390625" style="2" customWidth="1"/>
    <col min="7" max="7" width="10.421875" style="2" customWidth="1"/>
    <col min="8" max="8" width="7.421875" style="2" customWidth="1"/>
    <col min="9" max="9" width="11.421875" style="2" customWidth="1"/>
    <col min="10" max="10" width="10.140625" style="2" customWidth="1"/>
    <col min="11" max="11" width="19.7109375" style="2" customWidth="1"/>
    <col min="12" max="12" width="18.00390625" style="2" customWidth="1"/>
    <col min="13" max="16384" width="11.421875" style="3" customWidth="1"/>
  </cols>
  <sheetData>
    <row r="1" spans="2:11" ht="19.5" customHeight="1">
      <c r="B1" s="141" t="s">
        <v>1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ht="19.5" customHeight="1">
      <c r="B2" s="142" t="s">
        <v>2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19.5" customHeight="1">
      <c r="B3" s="143" t="s">
        <v>3</v>
      </c>
      <c r="C3" s="143"/>
      <c r="D3" s="143"/>
      <c r="E3" s="143"/>
      <c r="F3" s="143"/>
      <c r="G3" s="143"/>
      <c r="H3" s="143"/>
      <c r="I3" s="143"/>
      <c r="J3" s="143"/>
      <c r="K3" s="143"/>
    </row>
    <row r="4" ht="13.5" customHeight="1">
      <c r="B4" s="4"/>
    </row>
    <row r="5" spans="2:12" ht="15" customHeight="1">
      <c r="B5" s="144" t="s">
        <v>4</v>
      </c>
      <c r="C5" s="144"/>
      <c r="I5" s="145" t="s">
        <v>5</v>
      </c>
      <c r="J5" s="145"/>
      <c r="K5" s="145"/>
      <c r="L5" s="72"/>
    </row>
    <row r="6" spans="2:12" ht="11.25" customHeight="1">
      <c r="B6" s="144"/>
      <c r="C6" s="144"/>
      <c r="I6" s="145"/>
      <c r="J6" s="145"/>
      <c r="K6" s="145"/>
      <c r="L6" s="72"/>
    </row>
    <row r="7" spans="2:11" ht="16.5" customHeight="1">
      <c r="B7" s="142" t="s">
        <v>6</v>
      </c>
      <c r="C7" s="142"/>
      <c r="D7" s="142"/>
      <c r="E7" s="142"/>
      <c r="F7" s="142"/>
      <c r="G7" s="142"/>
      <c r="H7" s="142"/>
      <c r="I7" s="142"/>
      <c r="J7" s="142"/>
      <c r="K7" s="142"/>
    </row>
    <row r="8" spans="1:12" s="9" customFormat="1" ht="27.75" customHeight="1">
      <c r="A8" s="7"/>
      <c r="B8" s="151" t="s">
        <v>83</v>
      </c>
      <c r="C8" s="151"/>
      <c r="D8" s="151"/>
      <c r="E8" s="151"/>
      <c r="F8" s="151"/>
      <c r="G8" s="151"/>
      <c r="H8" s="151"/>
      <c r="I8" s="151"/>
      <c r="J8" s="151"/>
      <c r="K8" s="151"/>
      <c r="L8" s="8"/>
    </row>
    <row r="9" spans="1:12" s="9" customFormat="1" ht="19.5" customHeight="1">
      <c r="A9" s="7" t="s">
        <v>7</v>
      </c>
      <c r="B9" s="148" t="s">
        <v>98</v>
      </c>
      <c r="C9" s="148"/>
      <c r="D9" s="148"/>
      <c r="E9" s="148"/>
      <c r="F9" s="148"/>
      <c r="G9" s="148"/>
      <c r="H9" s="148"/>
      <c r="I9" s="148"/>
      <c r="J9" s="148"/>
      <c r="K9" s="148"/>
      <c r="L9" s="8"/>
    </row>
    <row r="10" spans="1:12" s="9" customFormat="1" ht="12" customHeight="1" thickBot="1">
      <c r="A10" s="7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8"/>
    </row>
    <row r="11" spans="1:12" s="9" customFormat="1" ht="78.75">
      <c r="A11" s="12" t="s">
        <v>0</v>
      </c>
      <c r="B11" s="13" t="s">
        <v>8</v>
      </c>
      <c r="C11" s="13" t="s">
        <v>9</v>
      </c>
      <c r="D11" s="53" t="s">
        <v>58</v>
      </c>
      <c r="E11" s="54" t="s">
        <v>11</v>
      </c>
      <c r="F11" s="55" t="s">
        <v>59</v>
      </c>
      <c r="G11" s="53" t="s">
        <v>60</v>
      </c>
      <c r="H11" s="53" t="s">
        <v>14</v>
      </c>
      <c r="I11" s="53" t="s">
        <v>15</v>
      </c>
      <c r="J11" s="56" t="s">
        <v>61</v>
      </c>
      <c r="K11" s="56" t="s">
        <v>62</v>
      </c>
      <c r="L11" s="57" t="s">
        <v>18</v>
      </c>
    </row>
    <row r="12" spans="1:12" s="9" customFormat="1" ht="18" customHeight="1">
      <c r="A12" s="73">
        <v>1</v>
      </c>
      <c r="B12" s="74" t="s">
        <v>19</v>
      </c>
      <c r="C12" s="75"/>
      <c r="D12" s="76"/>
      <c r="E12" s="77"/>
      <c r="F12" s="78"/>
      <c r="G12" s="78"/>
      <c r="H12" s="78"/>
      <c r="I12" s="78"/>
      <c r="J12" s="79"/>
      <c r="K12" s="79"/>
      <c r="L12" s="80"/>
    </row>
    <row r="13" spans="1:12" s="90" customFormat="1" ht="39.75" customHeight="1">
      <c r="A13" s="88" t="s">
        <v>20</v>
      </c>
      <c r="B13" s="93" t="s">
        <v>47</v>
      </c>
      <c r="C13" s="94" t="s">
        <v>72</v>
      </c>
      <c r="D13" s="95">
        <v>2</v>
      </c>
      <c r="E13" s="60">
        <v>17310</v>
      </c>
      <c r="F13" s="61"/>
      <c r="G13" s="61"/>
      <c r="H13" s="61">
        <v>1</v>
      </c>
      <c r="I13" s="61">
        <f>1992923/1.5</f>
        <v>1328615.3333333333</v>
      </c>
      <c r="J13" s="62">
        <f aca="true" t="shared" si="0" ref="J13:J34">G13+F13+(D13*E13)</f>
        <v>34620</v>
      </c>
      <c r="K13" s="62">
        <f aca="true" t="shared" si="1" ref="K13:K34">J13*I13*H13</f>
        <v>45996662840</v>
      </c>
      <c r="L13" s="89"/>
    </row>
    <row r="14" spans="1:12" s="90" customFormat="1" ht="46.5" customHeight="1">
      <c r="A14" s="88" t="s">
        <v>64</v>
      </c>
      <c r="B14" s="93" t="s">
        <v>48</v>
      </c>
      <c r="C14" s="94" t="s">
        <v>73</v>
      </c>
      <c r="D14" s="95">
        <v>2</v>
      </c>
      <c r="E14" s="60">
        <v>17310</v>
      </c>
      <c r="F14" s="61"/>
      <c r="G14" s="61"/>
      <c r="H14" s="61">
        <v>1</v>
      </c>
      <c r="I14" s="61">
        <f>I13</f>
        <v>1328615.3333333333</v>
      </c>
      <c r="J14" s="62">
        <f t="shared" si="0"/>
        <v>34620</v>
      </c>
      <c r="K14" s="62">
        <f t="shared" si="1"/>
        <v>45996662840</v>
      </c>
      <c r="L14" s="89"/>
    </row>
    <row r="15" spans="1:12" s="90" customFormat="1" ht="41.25" customHeight="1">
      <c r="A15" s="88" t="s">
        <v>65</v>
      </c>
      <c r="B15" s="93" t="s">
        <v>49</v>
      </c>
      <c r="C15" s="94" t="s">
        <v>74</v>
      </c>
      <c r="D15" s="95">
        <v>1</v>
      </c>
      <c r="E15" s="60">
        <v>17310</v>
      </c>
      <c r="F15" s="61"/>
      <c r="G15" s="61"/>
      <c r="H15" s="61">
        <v>1</v>
      </c>
      <c r="I15" s="61">
        <f aca="true" t="shared" si="2" ref="I15:I34">I14</f>
        <v>1328615.3333333333</v>
      </c>
      <c r="J15" s="62">
        <f t="shared" si="0"/>
        <v>17310</v>
      </c>
      <c r="K15" s="62">
        <f t="shared" si="1"/>
        <v>22998331420</v>
      </c>
      <c r="L15" s="89"/>
    </row>
    <row r="16" spans="1:12" s="90" customFormat="1" ht="54" customHeight="1">
      <c r="A16" s="88" t="s">
        <v>66</v>
      </c>
      <c r="B16" s="93" t="s">
        <v>50</v>
      </c>
      <c r="C16" s="94" t="s">
        <v>75</v>
      </c>
      <c r="D16" s="95">
        <v>2</v>
      </c>
      <c r="E16" s="60">
        <v>17310</v>
      </c>
      <c r="F16" s="61"/>
      <c r="G16" s="61">
        <v>5000</v>
      </c>
      <c r="H16" s="61">
        <v>1</v>
      </c>
      <c r="I16" s="61">
        <f t="shared" si="2"/>
        <v>1328615.3333333333</v>
      </c>
      <c r="J16" s="62">
        <f>G16+F16+(D16*E16)</f>
        <v>39620</v>
      </c>
      <c r="K16" s="62">
        <f>J16*I16*H16</f>
        <v>52639739506.666664</v>
      </c>
      <c r="L16" s="89"/>
    </row>
    <row r="17" spans="1:12" s="90" customFormat="1" ht="120" customHeight="1">
      <c r="A17" s="88" t="s">
        <v>67</v>
      </c>
      <c r="B17" s="93" t="s">
        <v>51</v>
      </c>
      <c r="C17" s="94" t="s">
        <v>76</v>
      </c>
      <c r="D17" s="95">
        <v>2</v>
      </c>
      <c r="E17" s="60">
        <v>17310</v>
      </c>
      <c r="F17" s="61"/>
      <c r="G17" s="61">
        <v>5000</v>
      </c>
      <c r="H17" s="61">
        <v>1</v>
      </c>
      <c r="I17" s="61">
        <f t="shared" si="2"/>
        <v>1328615.3333333333</v>
      </c>
      <c r="J17" s="62">
        <f>G17+F17+(D17*E17)</f>
        <v>39620</v>
      </c>
      <c r="K17" s="62">
        <f>J17*I17*H17</f>
        <v>52639739506.666664</v>
      </c>
      <c r="L17" s="89"/>
    </row>
    <row r="18" spans="1:12" s="90" customFormat="1" ht="202.5" customHeight="1">
      <c r="A18" s="88" t="s">
        <v>68</v>
      </c>
      <c r="B18" s="93" t="s">
        <v>52</v>
      </c>
      <c r="C18" s="94" t="s">
        <v>77</v>
      </c>
      <c r="D18" s="95">
        <v>1</v>
      </c>
      <c r="E18" s="60">
        <v>17310</v>
      </c>
      <c r="F18" s="61"/>
      <c r="G18" s="61"/>
      <c r="H18" s="61">
        <v>1</v>
      </c>
      <c r="I18" s="61">
        <f t="shared" si="2"/>
        <v>1328615.3333333333</v>
      </c>
      <c r="J18" s="62">
        <f>G18+F18+(D18*E18)</f>
        <v>17310</v>
      </c>
      <c r="K18" s="62">
        <f>J18*I18*H18</f>
        <v>22998331420</v>
      </c>
      <c r="L18" s="89"/>
    </row>
    <row r="19" spans="1:12" s="90" customFormat="1" ht="35.25" customHeight="1">
      <c r="A19" s="88" t="s">
        <v>69</v>
      </c>
      <c r="B19" s="93" t="s">
        <v>53</v>
      </c>
      <c r="C19" s="94"/>
      <c r="D19" s="95">
        <v>0.1</v>
      </c>
      <c r="E19" s="60">
        <v>17310</v>
      </c>
      <c r="F19" s="61"/>
      <c r="G19" s="61"/>
      <c r="H19" s="61">
        <v>1</v>
      </c>
      <c r="I19" s="61">
        <f t="shared" si="2"/>
        <v>1328615.3333333333</v>
      </c>
      <c r="J19" s="62">
        <f>G19+F19+(D19*E19)</f>
        <v>1731</v>
      </c>
      <c r="K19" s="62">
        <f>J19*I19*H19</f>
        <v>2299833142</v>
      </c>
      <c r="L19" s="89"/>
    </row>
    <row r="20" spans="1:12" s="90" customFormat="1" ht="18" customHeight="1">
      <c r="A20" s="92">
        <v>2</v>
      </c>
      <c r="B20" s="59" t="s">
        <v>21</v>
      </c>
      <c r="C20" s="41" t="s">
        <v>22</v>
      </c>
      <c r="D20" s="23">
        <v>2</v>
      </c>
      <c r="E20" s="60">
        <v>17310</v>
      </c>
      <c r="F20" s="61"/>
      <c r="G20" s="61"/>
      <c r="H20" s="61">
        <v>1</v>
      </c>
      <c r="I20" s="61">
        <f t="shared" si="2"/>
        <v>1328615.3333333333</v>
      </c>
      <c r="J20" s="62">
        <f t="shared" si="0"/>
        <v>34620</v>
      </c>
      <c r="K20" s="62">
        <f t="shared" si="1"/>
        <v>45996662840</v>
      </c>
      <c r="L20" s="89"/>
    </row>
    <row r="21" spans="1:12" s="90" customFormat="1" ht="18" customHeight="1">
      <c r="A21" s="91"/>
      <c r="B21" s="41"/>
      <c r="C21" s="41" t="s">
        <v>23</v>
      </c>
      <c r="D21" s="23">
        <v>0</v>
      </c>
      <c r="E21" s="60">
        <v>17310</v>
      </c>
      <c r="F21" s="61"/>
      <c r="G21" s="61"/>
      <c r="H21" s="61">
        <v>1</v>
      </c>
      <c r="I21" s="61">
        <f t="shared" si="2"/>
        <v>1328615.3333333333</v>
      </c>
      <c r="J21" s="62">
        <f t="shared" si="0"/>
        <v>0</v>
      </c>
      <c r="K21" s="62">
        <f t="shared" si="1"/>
        <v>0</v>
      </c>
      <c r="L21" s="89"/>
    </row>
    <row r="22" spans="1:12" s="90" customFormat="1" ht="18" customHeight="1">
      <c r="A22" s="91"/>
      <c r="B22" s="41"/>
      <c r="C22" s="41" t="s">
        <v>24</v>
      </c>
      <c r="D22" s="23">
        <v>0</v>
      </c>
      <c r="E22" s="60">
        <v>17310</v>
      </c>
      <c r="F22" s="61"/>
      <c r="G22" s="61"/>
      <c r="H22" s="61">
        <v>1</v>
      </c>
      <c r="I22" s="61">
        <f t="shared" si="2"/>
        <v>1328615.3333333333</v>
      </c>
      <c r="J22" s="62">
        <f t="shared" si="0"/>
        <v>0</v>
      </c>
      <c r="K22" s="62">
        <f t="shared" si="1"/>
        <v>0</v>
      </c>
      <c r="L22" s="89"/>
    </row>
    <row r="23" spans="1:12" s="9" customFormat="1" ht="31.5">
      <c r="A23" s="81">
        <v>3</v>
      </c>
      <c r="B23" s="82" t="s">
        <v>25</v>
      </c>
      <c r="C23" s="83"/>
      <c r="D23" s="84"/>
      <c r="E23" s="85">
        <v>17310</v>
      </c>
      <c r="F23" s="86"/>
      <c r="G23" s="86"/>
      <c r="H23" s="86">
        <v>1</v>
      </c>
      <c r="I23" s="61">
        <f t="shared" si="2"/>
        <v>1328615.3333333333</v>
      </c>
      <c r="J23" s="87">
        <f t="shared" si="0"/>
        <v>0</v>
      </c>
      <c r="K23" s="87">
        <f t="shared" si="1"/>
        <v>0</v>
      </c>
      <c r="L23" s="65"/>
    </row>
    <row r="24" spans="1:12" s="9" customFormat="1" ht="18" customHeight="1">
      <c r="A24" s="64" t="s">
        <v>26</v>
      </c>
      <c r="B24" s="41" t="s">
        <v>27</v>
      </c>
      <c r="C24" s="41"/>
      <c r="D24" s="23">
        <v>0</v>
      </c>
      <c r="E24" s="60">
        <v>17310</v>
      </c>
      <c r="F24" s="61"/>
      <c r="G24" s="61"/>
      <c r="H24" s="61">
        <v>1</v>
      </c>
      <c r="I24" s="61">
        <f t="shared" si="2"/>
        <v>1328615.3333333333</v>
      </c>
      <c r="J24" s="62">
        <f t="shared" si="0"/>
        <v>0</v>
      </c>
      <c r="K24" s="62">
        <f t="shared" si="1"/>
        <v>0</v>
      </c>
      <c r="L24" s="63"/>
    </row>
    <row r="25" spans="1:12" s="9" customFormat="1" ht="84.75" customHeight="1">
      <c r="A25" s="64" t="s">
        <v>28</v>
      </c>
      <c r="B25" s="41" t="s">
        <v>29</v>
      </c>
      <c r="C25" s="41" t="s">
        <v>63</v>
      </c>
      <c r="D25" s="23">
        <v>0.1</v>
      </c>
      <c r="E25" s="60">
        <v>17310</v>
      </c>
      <c r="F25" s="61"/>
      <c r="G25" s="61"/>
      <c r="H25" s="61">
        <v>1</v>
      </c>
      <c r="I25" s="61">
        <f t="shared" si="2"/>
        <v>1328615.3333333333</v>
      </c>
      <c r="J25" s="62">
        <f t="shared" si="0"/>
        <v>1731</v>
      </c>
      <c r="K25" s="62">
        <f t="shared" si="1"/>
        <v>2299833142</v>
      </c>
      <c r="L25" s="21" t="s">
        <v>70</v>
      </c>
    </row>
    <row r="26" spans="1:12" s="9" customFormat="1" ht="18" customHeight="1">
      <c r="A26" s="64" t="s">
        <v>30</v>
      </c>
      <c r="B26" s="41" t="s">
        <v>31</v>
      </c>
      <c r="C26" s="41"/>
      <c r="D26" s="23">
        <v>0</v>
      </c>
      <c r="E26" s="60">
        <v>17310</v>
      </c>
      <c r="F26" s="61"/>
      <c r="G26" s="61"/>
      <c r="H26" s="61">
        <v>1</v>
      </c>
      <c r="I26" s="61">
        <f t="shared" si="2"/>
        <v>1328615.3333333333</v>
      </c>
      <c r="J26" s="62">
        <f t="shared" si="0"/>
        <v>0</v>
      </c>
      <c r="K26" s="62">
        <f t="shared" si="1"/>
        <v>0</v>
      </c>
      <c r="L26" s="63"/>
    </row>
    <row r="27" spans="1:12" s="9" customFormat="1" ht="65.25" customHeight="1">
      <c r="A27" s="58">
        <v>4</v>
      </c>
      <c r="B27" s="59" t="s">
        <v>71</v>
      </c>
      <c r="C27" s="41"/>
      <c r="D27" s="23">
        <v>0</v>
      </c>
      <c r="E27" s="60">
        <v>17310</v>
      </c>
      <c r="F27" s="61"/>
      <c r="G27" s="61"/>
      <c r="H27" s="61">
        <v>1</v>
      </c>
      <c r="I27" s="61">
        <f t="shared" si="2"/>
        <v>1328615.3333333333</v>
      </c>
      <c r="J27" s="62">
        <f t="shared" si="0"/>
        <v>0</v>
      </c>
      <c r="K27" s="62">
        <f t="shared" si="1"/>
        <v>0</v>
      </c>
      <c r="L27" s="63"/>
    </row>
    <row r="28" spans="1:12" s="9" customFormat="1" ht="22.5" customHeight="1">
      <c r="A28" s="58"/>
      <c r="B28" s="59"/>
      <c r="C28" s="41" t="s">
        <v>33</v>
      </c>
      <c r="D28" s="23">
        <v>0</v>
      </c>
      <c r="E28" s="60">
        <v>17310</v>
      </c>
      <c r="F28" s="61"/>
      <c r="G28" s="61"/>
      <c r="H28" s="61">
        <v>1</v>
      </c>
      <c r="I28" s="61">
        <f t="shared" si="2"/>
        <v>1328615.3333333333</v>
      </c>
      <c r="J28" s="62">
        <f t="shared" si="0"/>
        <v>0</v>
      </c>
      <c r="K28" s="62">
        <f t="shared" si="1"/>
        <v>0</v>
      </c>
      <c r="L28" s="63"/>
    </row>
    <row r="29" spans="1:12" s="9" customFormat="1" ht="18" customHeight="1">
      <c r="A29" s="58"/>
      <c r="B29" s="59"/>
      <c r="C29" s="41" t="s">
        <v>34</v>
      </c>
      <c r="D29" s="23">
        <v>0</v>
      </c>
      <c r="E29" s="60">
        <v>17310</v>
      </c>
      <c r="F29" s="61"/>
      <c r="G29" s="61"/>
      <c r="H29" s="61">
        <v>1</v>
      </c>
      <c r="I29" s="61">
        <f t="shared" si="2"/>
        <v>1328615.3333333333</v>
      </c>
      <c r="J29" s="62">
        <f t="shared" si="0"/>
        <v>0</v>
      </c>
      <c r="K29" s="62">
        <f t="shared" si="1"/>
        <v>0</v>
      </c>
      <c r="L29" s="63"/>
    </row>
    <row r="30" spans="1:12" s="9" customFormat="1" ht="18" customHeight="1">
      <c r="A30" s="58">
        <v>5</v>
      </c>
      <c r="B30" s="59" t="s">
        <v>35</v>
      </c>
      <c r="C30" s="41"/>
      <c r="D30" s="23">
        <v>0</v>
      </c>
      <c r="E30" s="60">
        <v>17310</v>
      </c>
      <c r="F30" s="61"/>
      <c r="G30" s="61"/>
      <c r="H30" s="61">
        <v>1</v>
      </c>
      <c r="I30" s="61">
        <f t="shared" si="2"/>
        <v>1328615.3333333333</v>
      </c>
      <c r="J30" s="62">
        <f t="shared" si="0"/>
        <v>0</v>
      </c>
      <c r="K30" s="62">
        <f t="shared" si="1"/>
        <v>0</v>
      </c>
      <c r="L30" s="63"/>
    </row>
    <row r="31" spans="1:12" s="9" customFormat="1" ht="15.75">
      <c r="A31" s="58">
        <v>6</v>
      </c>
      <c r="B31" s="59" t="s">
        <v>36</v>
      </c>
      <c r="C31" s="41" t="s">
        <v>22</v>
      </c>
      <c r="D31" s="23">
        <v>2</v>
      </c>
      <c r="E31" s="60">
        <v>17310</v>
      </c>
      <c r="F31" s="61"/>
      <c r="G31" s="61"/>
      <c r="H31" s="61">
        <v>1</v>
      </c>
      <c r="I31" s="61">
        <f t="shared" si="2"/>
        <v>1328615.3333333333</v>
      </c>
      <c r="J31" s="62">
        <f t="shared" si="0"/>
        <v>34620</v>
      </c>
      <c r="K31" s="62">
        <f t="shared" si="1"/>
        <v>45996662840</v>
      </c>
      <c r="L31" s="63"/>
    </row>
    <row r="32" spans="1:12" s="9" customFormat="1" ht="18" customHeight="1">
      <c r="A32" s="24"/>
      <c r="B32" s="41"/>
      <c r="C32" s="41" t="s">
        <v>23</v>
      </c>
      <c r="D32" s="23">
        <v>0</v>
      </c>
      <c r="E32" s="60">
        <v>17310</v>
      </c>
      <c r="F32" s="61"/>
      <c r="G32" s="61"/>
      <c r="H32" s="61">
        <v>1</v>
      </c>
      <c r="I32" s="61">
        <f t="shared" si="2"/>
        <v>1328615.3333333333</v>
      </c>
      <c r="J32" s="62">
        <f t="shared" si="0"/>
        <v>0</v>
      </c>
      <c r="K32" s="62">
        <f t="shared" si="1"/>
        <v>0</v>
      </c>
      <c r="L32" s="63"/>
    </row>
    <row r="33" spans="1:12" s="9" customFormat="1" ht="18" customHeight="1">
      <c r="A33" s="24"/>
      <c r="B33" s="41"/>
      <c r="C33" s="41" t="s">
        <v>24</v>
      </c>
      <c r="D33" s="23">
        <v>0</v>
      </c>
      <c r="E33" s="60">
        <v>17310</v>
      </c>
      <c r="F33" s="61"/>
      <c r="G33" s="61"/>
      <c r="H33" s="61">
        <v>1</v>
      </c>
      <c r="I33" s="61">
        <f t="shared" si="2"/>
        <v>1328615.3333333333</v>
      </c>
      <c r="J33" s="62">
        <f t="shared" si="0"/>
        <v>0</v>
      </c>
      <c r="K33" s="62">
        <f t="shared" si="1"/>
        <v>0</v>
      </c>
      <c r="L33" s="63"/>
    </row>
    <row r="34" spans="1:12" s="9" customFormat="1" ht="18" customHeight="1">
      <c r="A34" s="25"/>
      <c r="B34" s="41"/>
      <c r="C34" s="41" t="s">
        <v>37</v>
      </c>
      <c r="D34" s="23">
        <v>0</v>
      </c>
      <c r="E34" s="60">
        <v>17310</v>
      </c>
      <c r="F34" s="61"/>
      <c r="G34" s="61"/>
      <c r="H34" s="61">
        <v>1</v>
      </c>
      <c r="I34" s="61">
        <f t="shared" si="2"/>
        <v>1328615.3333333333</v>
      </c>
      <c r="J34" s="62">
        <f t="shared" si="0"/>
        <v>0</v>
      </c>
      <c r="K34" s="62">
        <f t="shared" si="1"/>
        <v>0</v>
      </c>
      <c r="L34" s="63"/>
    </row>
    <row r="35" spans="1:12" s="9" customFormat="1" ht="19.5" customHeight="1" thickBot="1">
      <c r="A35" s="66"/>
      <c r="B35" s="146" t="s">
        <v>38</v>
      </c>
      <c r="C35" s="147"/>
      <c r="D35" s="67"/>
      <c r="E35" s="68"/>
      <c r="F35" s="68">
        <f>SUM(F12:F29)</f>
        <v>0</v>
      </c>
      <c r="G35" s="68">
        <f>SUM(G12:G29)</f>
        <v>10000</v>
      </c>
      <c r="H35" s="69"/>
      <c r="I35" s="68"/>
      <c r="J35" s="70">
        <f>SUM(J12:J34)</f>
        <v>255802</v>
      </c>
      <c r="K35" s="70">
        <f>SUM(K12:K34)</f>
        <v>339862459497.3333</v>
      </c>
      <c r="L35" s="71"/>
    </row>
    <row r="36" spans="1:12" s="9" customFormat="1" ht="19.5" customHeight="1">
      <c r="A36" s="32"/>
      <c r="B36" s="33"/>
      <c r="C36" s="33"/>
      <c r="D36" s="34"/>
      <c r="E36" s="35"/>
      <c r="F36" s="35"/>
      <c r="G36" s="35"/>
      <c r="H36" s="36"/>
      <c r="I36" s="35"/>
      <c r="J36" s="35"/>
      <c r="K36" s="35"/>
      <c r="L36" s="35"/>
    </row>
    <row r="37" spans="1:12" s="9" customFormat="1" ht="27.75" customHeight="1">
      <c r="A37" s="7" t="s">
        <v>39</v>
      </c>
      <c r="B37" s="148" t="s">
        <v>40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</row>
    <row r="38" spans="1:12" s="9" customFormat="1" ht="19.5" customHeight="1" thickBot="1">
      <c r="A38" s="37"/>
      <c r="B38" s="38"/>
      <c r="C38" s="8"/>
      <c r="D38" s="39"/>
      <c r="E38" s="40"/>
      <c r="F38" s="8"/>
      <c r="G38" s="8"/>
      <c r="H38" s="8"/>
      <c r="I38" s="8"/>
      <c r="J38" s="8"/>
      <c r="K38" s="8"/>
      <c r="L38" s="8"/>
    </row>
    <row r="39" spans="1:12" s="9" customFormat="1" ht="94.5">
      <c r="A39" s="96" t="s">
        <v>0</v>
      </c>
      <c r="B39" s="97" t="s">
        <v>8</v>
      </c>
      <c r="C39" s="97" t="s">
        <v>9</v>
      </c>
      <c r="D39" s="98" t="s">
        <v>10</v>
      </c>
      <c r="E39" s="99" t="s">
        <v>41</v>
      </c>
      <c r="F39" s="14" t="s">
        <v>12</v>
      </c>
      <c r="G39" s="98" t="s">
        <v>13</v>
      </c>
      <c r="H39" s="98" t="s">
        <v>14</v>
      </c>
      <c r="I39" s="98" t="s">
        <v>15</v>
      </c>
      <c r="J39" s="98" t="s">
        <v>16</v>
      </c>
      <c r="K39" s="98" t="s">
        <v>17</v>
      </c>
      <c r="L39" s="100" t="s">
        <v>18</v>
      </c>
    </row>
    <row r="40" spans="1:12" s="90" customFormat="1" ht="19.5" customHeight="1">
      <c r="A40" s="107">
        <v>1</v>
      </c>
      <c r="B40" s="15" t="s">
        <v>19</v>
      </c>
      <c r="C40" s="16"/>
      <c r="D40" s="17"/>
      <c r="E40" s="18"/>
      <c r="F40" s="19"/>
      <c r="G40" s="19"/>
      <c r="H40" s="19"/>
      <c r="I40" s="19"/>
      <c r="J40" s="19"/>
      <c r="K40" s="19"/>
      <c r="L40" s="108"/>
    </row>
    <row r="41" spans="1:11" s="90" customFormat="1" ht="51" customHeight="1">
      <c r="A41" s="109" t="s">
        <v>20</v>
      </c>
      <c r="B41" s="93" t="s">
        <v>84</v>
      </c>
      <c r="C41" s="112" t="s">
        <v>85</v>
      </c>
      <c r="D41" s="95">
        <v>2</v>
      </c>
      <c r="E41" s="18">
        <v>17310</v>
      </c>
      <c r="F41" s="19"/>
      <c r="G41" s="19"/>
      <c r="H41" s="19">
        <v>1</v>
      </c>
      <c r="I41" s="61">
        <f>I13/2</f>
        <v>664307.6666666666</v>
      </c>
      <c r="J41" s="20">
        <f>G41+F41+(D41*E41)</f>
        <v>34620</v>
      </c>
      <c r="K41" s="20">
        <f>J41*I41*H41</f>
        <v>22998331420</v>
      </c>
    </row>
    <row r="42" spans="1:11" s="90" customFormat="1" ht="60" customHeight="1">
      <c r="A42" s="109"/>
      <c r="B42" s="93"/>
      <c r="C42" s="112" t="s">
        <v>86</v>
      </c>
      <c r="D42" s="95">
        <v>0.5</v>
      </c>
      <c r="E42" s="18">
        <v>17310</v>
      </c>
      <c r="F42" s="19"/>
      <c r="G42" s="19"/>
      <c r="H42" s="19">
        <v>1</v>
      </c>
      <c r="I42" s="61">
        <f>I14/2</f>
        <v>664307.6666666666</v>
      </c>
      <c r="J42" s="20">
        <f aca="true" t="shared" si="3" ref="J42:J55">G42+F42+(D42*E42)</f>
        <v>8655</v>
      </c>
      <c r="K42" s="20">
        <f aca="true" t="shared" si="4" ref="K42:K55">J42*I42*H42</f>
        <v>5749582855</v>
      </c>
    </row>
    <row r="43" spans="1:12" s="90" customFormat="1" ht="19.5" customHeight="1">
      <c r="A43" s="107">
        <v>2</v>
      </c>
      <c r="B43" s="15" t="s">
        <v>21</v>
      </c>
      <c r="C43" s="41" t="s">
        <v>22</v>
      </c>
      <c r="D43" s="23">
        <v>2</v>
      </c>
      <c r="E43" s="18">
        <v>17310</v>
      </c>
      <c r="F43" s="19"/>
      <c r="G43" s="19"/>
      <c r="H43" s="19">
        <v>1</v>
      </c>
      <c r="I43" s="61">
        <f>I23/3</f>
        <v>442871.77777777775</v>
      </c>
      <c r="J43" s="20">
        <f t="shared" si="3"/>
        <v>34620</v>
      </c>
      <c r="K43" s="20">
        <f t="shared" si="4"/>
        <v>15332220946.666666</v>
      </c>
      <c r="L43" s="108"/>
    </row>
    <row r="44" spans="1:12" s="90" customFormat="1" ht="19.5" customHeight="1">
      <c r="A44" s="110"/>
      <c r="B44" s="16"/>
      <c r="C44" s="16" t="s">
        <v>23</v>
      </c>
      <c r="D44" s="23">
        <v>0.2</v>
      </c>
      <c r="E44" s="18">
        <v>17310</v>
      </c>
      <c r="F44" s="19"/>
      <c r="G44" s="19">
        <v>8000</v>
      </c>
      <c r="H44" s="19">
        <v>1</v>
      </c>
      <c r="I44" s="61">
        <f>I24/3</f>
        <v>442871.77777777775</v>
      </c>
      <c r="J44" s="20">
        <f t="shared" si="3"/>
        <v>11462</v>
      </c>
      <c r="K44" s="20">
        <f t="shared" si="4"/>
        <v>5076196316.888888</v>
      </c>
      <c r="L44" s="108"/>
    </row>
    <row r="45" spans="1:12" s="90" customFormat="1" ht="19.5" customHeight="1">
      <c r="A45" s="110"/>
      <c r="B45" s="16"/>
      <c r="C45" s="22" t="s">
        <v>24</v>
      </c>
      <c r="D45" s="23">
        <v>0.2</v>
      </c>
      <c r="E45" s="18">
        <v>17310</v>
      </c>
      <c r="F45" s="19"/>
      <c r="G45" s="19"/>
      <c r="H45" s="19">
        <v>1</v>
      </c>
      <c r="I45" s="61">
        <f>I25/3</f>
        <v>442871.77777777775</v>
      </c>
      <c r="J45" s="20">
        <f t="shared" si="3"/>
        <v>3462</v>
      </c>
      <c r="K45" s="20">
        <f t="shared" si="4"/>
        <v>1533222094.6666665</v>
      </c>
      <c r="L45" s="108"/>
    </row>
    <row r="46" spans="1:12" s="90" customFormat="1" ht="31.5">
      <c r="A46" s="107">
        <v>3</v>
      </c>
      <c r="B46" s="15" t="s">
        <v>25</v>
      </c>
      <c r="C46" s="16"/>
      <c r="D46" s="23"/>
      <c r="E46" s="18">
        <v>17310</v>
      </c>
      <c r="F46" s="19"/>
      <c r="G46" s="19"/>
      <c r="H46" s="19">
        <v>1</v>
      </c>
      <c r="I46" s="61">
        <f aca="true" t="shared" si="5" ref="I46:I53">I22</f>
        <v>1328615.3333333333</v>
      </c>
      <c r="J46" s="20">
        <f t="shared" si="3"/>
        <v>0</v>
      </c>
      <c r="K46" s="20">
        <f t="shared" si="4"/>
        <v>0</v>
      </c>
      <c r="L46" s="108"/>
    </row>
    <row r="47" spans="1:12" s="90" customFormat="1" ht="19.5" customHeight="1">
      <c r="A47" s="109" t="s">
        <v>26</v>
      </c>
      <c r="B47" s="16" t="s">
        <v>27</v>
      </c>
      <c r="C47" s="16"/>
      <c r="D47" s="23">
        <v>0</v>
      </c>
      <c r="E47" s="18">
        <v>17310</v>
      </c>
      <c r="F47" s="19"/>
      <c r="G47" s="19"/>
      <c r="H47" s="19">
        <v>1</v>
      </c>
      <c r="I47" s="61">
        <f t="shared" si="5"/>
        <v>1328615.3333333333</v>
      </c>
      <c r="J47" s="20">
        <f t="shared" si="3"/>
        <v>0</v>
      </c>
      <c r="K47" s="20">
        <f t="shared" si="4"/>
        <v>0</v>
      </c>
      <c r="L47" s="108"/>
    </row>
    <row r="48" spans="1:12" s="90" customFormat="1" ht="85.5" customHeight="1">
      <c r="A48" s="109" t="s">
        <v>28</v>
      </c>
      <c r="B48" s="22" t="s">
        <v>29</v>
      </c>
      <c r="C48" s="16" t="s">
        <v>63</v>
      </c>
      <c r="D48" s="23">
        <v>0.2</v>
      </c>
      <c r="E48" s="18">
        <v>17310</v>
      </c>
      <c r="F48" s="19"/>
      <c r="G48" s="19"/>
      <c r="H48" s="19">
        <v>1</v>
      </c>
      <c r="I48" s="61">
        <f t="shared" si="5"/>
        <v>1328615.3333333333</v>
      </c>
      <c r="J48" s="20">
        <f t="shared" si="3"/>
        <v>3462</v>
      </c>
      <c r="K48" s="20">
        <f t="shared" si="4"/>
        <v>4599666284</v>
      </c>
      <c r="L48" s="108" t="s">
        <v>70</v>
      </c>
    </row>
    <row r="49" spans="1:12" s="90" customFormat="1" ht="19.5" customHeight="1">
      <c r="A49" s="109" t="s">
        <v>30</v>
      </c>
      <c r="B49" s="16" t="s">
        <v>31</v>
      </c>
      <c r="C49" s="16"/>
      <c r="D49" s="23"/>
      <c r="E49" s="18">
        <v>17310</v>
      </c>
      <c r="F49" s="19"/>
      <c r="G49" s="19"/>
      <c r="H49" s="19">
        <v>1</v>
      </c>
      <c r="I49" s="61">
        <f t="shared" si="5"/>
        <v>1328615.3333333333</v>
      </c>
      <c r="J49" s="20">
        <f t="shared" si="3"/>
        <v>0</v>
      </c>
      <c r="K49" s="20">
        <f t="shared" si="4"/>
        <v>0</v>
      </c>
      <c r="L49" s="108"/>
    </row>
    <row r="50" spans="1:12" s="90" customFormat="1" ht="63">
      <c r="A50" s="107">
        <v>4</v>
      </c>
      <c r="B50" s="16" t="s">
        <v>42</v>
      </c>
      <c r="C50" s="16"/>
      <c r="D50" s="23"/>
      <c r="E50" s="18">
        <v>17310</v>
      </c>
      <c r="F50" s="19"/>
      <c r="G50" s="19"/>
      <c r="H50" s="19"/>
      <c r="I50" s="61">
        <f t="shared" si="5"/>
        <v>1328615.3333333333</v>
      </c>
      <c r="J50" s="20">
        <f t="shared" si="3"/>
        <v>0</v>
      </c>
      <c r="K50" s="20">
        <f t="shared" si="4"/>
        <v>0</v>
      </c>
      <c r="L50" s="108"/>
    </row>
    <row r="51" spans="1:12" s="90" customFormat="1" ht="19.5" customHeight="1">
      <c r="A51" s="110"/>
      <c r="B51" s="16"/>
      <c r="C51" s="16" t="s">
        <v>33</v>
      </c>
      <c r="D51" s="23">
        <v>0</v>
      </c>
      <c r="E51" s="18">
        <v>17310</v>
      </c>
      <c r="F51" s="19"/>
      <c r="G51" s="19"/>
      <c r="H51" s="19">
        <v>1</v>
      </c>
      <c r="I51" s="61">
        <f t="shared" si="5"/>
        <v>1328615.3333333333</v>
      </c>
      <c r="J51" s="20">
        <f t="shared" si="3"/>
        <v>0</v>
      </c>
      <c r="K51" s="20">
        <f t="shared" si="4"/>
        <v>0</v>
      </c>
      <c r="L51" s="108"/>
    </row>
    <row r="52" spans="1:12" s="90" customFormat="1" ht="19.5" customHeight="1">
      <c r="A52" s="110"/>
      <c r="B52" s="16"/>
      <c r="C52" s="16" t="s">
        <v>34</v>
      </c>
      <c r="D52" s="23">
        <v>0</v>
      </c>
      <c r="E52" s="18">
        <v>17310</v>
      </c>
      <c r="F52" s="19"/>
      <c r="G52" s="19"/>
      <c r="H52" s="19">
        <v>1</v>
      </c>
      <c r="I52" s="61">
        <f t="shared" si="5"/>
        <v>1328615.3333333333</v>
      </c>
      <c r="J52" s="20">
        <f t="shared" si="3"/>
        <v>0</v>
      </c>
      <c r="K52" s="20">
        <f t="shared" si="4"/>
        <v>0</v>
      </c>
      <c r="L52" s="108"/>
    </row>
    <row r="53" spans="1:12" s="90" customFormat="1" ht="19.5" customHeight="1">
      <c r="A53" s="107">
        <v>5</v>
      </c>
      <c r="B53" s="16" t="s">
        <v>43</v>
      </c>
      <c r="C53" s="16"/>
      <c r="D53" s="23">
        <v>0</v>
      </c>
      <c r="E53" s="18">
        <v>17310</v>
      </c>
      <c r="F53" s="19"/>
      <c r="G53" s="19"/>
      <c r="H53" s="19">
        <v>1</v>
      </c>
      <c r="I53" s="61">
        <f t="shared" si="5"/>
        <v>1328615.3333333333</v>
      </c>
      <c r="J53" s="20">
        <f t="shared" si="3"/>
        <v>0</v>
      </c>
      <c r="K53" s="20">
        <f t="shared" si="4"/>
        <v>0</v>
      </c>
      <c r="L53" s="108"/>
    </row>
    <row r="54" spans="1:12" s="90" customFormat="1" ht="19.5" customHeight="1">
      <c r="A54" s="107">
        <v>6</v>
      </c>
      <c r="B54" s="15" t="s">
        <v>36</v>
      </c>
      <c r="C54" s="16" t="s">
        <v>22</v>
      </c>
      <c r="D54" s="23">
        <v>2</v>
      </c>
      <c r="E54" s="18">
        <v>17310</v>
      </c>
      <c r="F54" s="19"/>
      <c r="G54" s="19"/>
      <c r="H54" s="19">
        <v>1</v>
      </c>
      <c r="I54" s="61">
        <f>I13/3</f>
        <v>442871.77777777775</v>
      </c>
      <c r="J54" s="20">
        <f t="shared" si="3"/>
        <v>34620</v>
      </c>
      <c r="K54" s="20">
        <f t="shared" si="4"/>
        <v>15332220946.666666</v>
      </c>
      <c r="L54" s="108"/>
    </row>
    <row r="55" spans="1:12" s="90" customFormat="1" ht="19.5" customHeight="1">
      <c r="A55" s="111"/>
      <c r="B55" s="16"/>
      <c r="C55" s="22" t="s">
        <v>23</v>
      </c>
      <c r="D55" s="23">
        <v>0.2</v>
      </c>
      <c r="E55" s="18">
        <v>17310</v>
      </c>
      <c r="F55" s="19"/>
      <c r="G55" s="19">
        <v>8000</v>
      </c>
      <c r="H55" s="19">
        <v>1</v>
      </c>
      <c r="I55" s="61">
        <f>I14/3</f>
        <v>442871.77777777775</v>
      </c>
      <c r="J55" s="20">
        <f t="shared" si="3"/>
        <v>11462</v>
      </c>
      <c r="K55" s="20">
        <f t="shared" si="4"/>
        <v>5076196316.888888</v>
      </c>
      <c r="L55" s="108"/>
    </row>
    <row r="56" spans="1:12" s="90" customFormat="1" ht="19.5" customHeight="1">
      <c r="A56" s="111"/>
      <c r="B56" s="16"/>
      <c r="C56" s="16" t="s">
        <v>24</v>
      </c>
      <c r="D56" s="23">
        <v>0.1</v>
      </c>
      <c r="E56" s="18">
        <v>17310</v>
      </c>
      <c r="F56" s="19"/>
      <c r="G56" s="19"/>
      <c r="H56" s="19">
        <v>1</v>
      </c>
      <c r="I56" s="61">
        <f>I15/3</f>
        <v>442871.77777777775</v>
      </c>
      <c r="J56" s="20">
        <f>G56+F56+(D56*E56)</f>
        <v>1731</v>
      </c>
      <c r="K56" s="20">
        <f>J56*I56*H56</f>
        <v>766611047.3333333</v>
      </c>
      <c r="L56" s="108"/>
    </row>
    <row r="57" spans="1:12" s="9" customFormat="1" ht="19.5" customHeight="1">
      <c r="A57" s="101"/>
      <c r="B57" s="102"/>
      <c r="C57" s="102" t="s">
        <v>37</v>
      </c>
      <c r="D57" s="84">
        <v>0</v>
      </c>
      <c r="E57" s="103">
        <v>17310</v>
      </c>
      <c r="F57" s="104"/>
      <c r="G57" s="104"/>
      <c r="H57" s="104">
        <v>1</v>
      </c>
      <c r="I57" s="61">
        <f>I16/3</f>
        <v>442871.77777777775</v>
      </c>
      <c r="J57" s="105">
        <f>G57+F57+(D57*E57)</f>
        <v>0</v>
      </c>
      <c r="K57" s="105">
        <f>J57*I57*H57</f>
        <v>0</v>
      </c>
      <c r="L57" s="106"/>
    </row>
    <row r="58" spans="1:13" s="9" customFormat="1" ht="19.5" customHeight="1" thickBot="1">
      <c r="A58" s="26"/>
      <c r="B58" s="149" t="s">
        <v>38</v>
      </c>
      <c r="C58" s="150"/>
      <c r="D58" s="27"/>
      <c r="E58" s="28"/>
      <c r="F58" s="28">
        <f>SUM(F40:F57)</f>
        <v>0</v>
      </c>
      <c r="G58" s="28">
        <f>SUM(G40:G57)</f>
        <v>16000</v>
      </c>
      <c r="H58" s="29"/>
      <c r="I58" s="28"/>
      <c r="J58" s="30">
        <f>SUM(J40:J57)</f>
        <v>144094</v>
      </c>
      <c r="K58" s="30">
        <f>SUM(K40:K57)</f>
        <v>76464248228.1111</v>
      </c>
      <c r="L58" s="31"/>
      <c r="M58" s="35">
        <f>I50+DKTamT!I50</f>
        <v>2295768</v>
      </c>
    </row>
    <row r="59" spans="1:12" s="9" customFormat="1" ht="19.5" customHeight="1">
      <c r="A59" s="32"/>
      <c r="B59" s="33"/>
      <c r="C59" s="33"/>
      <c r="D59" s="34"/>
      <c r="E59" s="35"/>
      <c r="F59" s="35"/>
      <c r="G59" s="35"/>
      <c r="H59" s="36"/>
      <c r="I59" s="35"/>
      <c r="J59" s="35"/>
      <c r="K59" s="35"/>
      <c r="L59" s="35"/>
    </row>
    <row r="60" spans="1:12" s="9" customFormat="1" ht="19.5" customHeight="1" hidden="1">
      <c r="A60" s="32"/>
      <c r="B60" s="33"/>
      <c r="C60" s="33"/>
      <c r="D60" s="34"/>
      <c r="E60" s="35"/>
      <c r="F60" s="35"/>
      <c r="G60" s="35"/>
      <c r="H60" s="36"/>
      <c r="I60" s="35"/>
      <c r="J60" s="35"/>
      <c r="K60" s="35"/>
      <c r="L60" s="35"/>
    </row>
    <row r="61" spans="1:12" s="9" customFormat="1" ht="19.5" customHeight="1" hidden="1">
      <c r="A61" s="32"/>
      <c r="B61" s="33"/>
      <c r="C61" s="33"/>
      <c r="D61" s="34"/>
      <c r="E61" s="35"/>
      <c r="F61" s="35"/>
      <c r="G61" s="35"/>
      <c r="H61" s="36"/>
      <c r="I61" s="35"/>
      <c r="J61" s="35"/>
      <c r="K61" s="35"/>
      <c r="L61" s="35"/>
    </row>
    <row r="62" spans="1:12" s="9" customFormat="1" ht="19.5" customHeight="1" hidden="1">
      <c r="A62" s="32"/>
      <c r="B62" s="33"/>
      <c r="C62" s="33"/>
      <c r="D62" s="34"/>
      <c r="E62" s="35"/>
      <c r="F62" s="35"/>
      <c r="G62" s="35"/>
      <c r="H62" s="36"/>
      <c r="I62" s="35"/>
      <c r="J62" s="35"/>
      <c r="K62" s="35"/>
      <c r="L62" s="35"/>
    </row>
    <row r="63" spans="1:11" s="9" customFormat="1" ht="19.5" customHeight="1" hidden="1">
      <c r="A63" s="32"/>
      <c r="B63" s="33"/>
      <c r="C63" s="33"/>
      <c r="D63" s="34"/>
      <c r="E63" s="35"/>
      <c r="F63" s="35"/>
      <c r="G63" s="35"/>
      <c r="H63" s="36"/>
      <c r="I63" s="35"/>
      <c r="J63" s="35"/>
      <c r="K63" s="35"/>
    </row>
    <row r="64" spans="1:12" s="9" customFormat="1" ht="19.5" customHeight="1" hidden="1">
      <c r="A64" s="32"/>
      <c r="B64" s="33"/>
      <c r="C64" s="33"/>
      <c r="D64" s="34"/>
      <c r="E64" s="35"/>
      <c r="F64" s="35"/>
      <c r="G64" s="35"/>
      <c r="H64" s="36"/>
      <c r="I64" s="35"/>
      <c r="J64" s="35"/>
      <c r="K64" s="35"/>
      <c r="L64" s="35"/>
    </row>
    <row r="65" spans="1:12" s="9" customFormat="1" ht="19.5" customHeight="1" hidden="1">
      <c r="A65" s="32"/>
      <c r="B65" s="33"/>
      <c r="C65" s="33"/>
      <c r="D65" s="34"/>
      <c r="E65" s="35"/>
      <c r="F65" s="35"/>
      <c r="G65" s="35"/>
      <c r="H65" s="36"/>
      <c r="I65" s="35"/>
      <c r="J65" s="35"/>
      <c r="K65" s="35"/>
      <c r="L65" s="35"/>
    </row>
    <row r="66" spans="1:12" s="9" customFormat="1" ht="19.5" customHeight="1" hidden="1">
      <c r="A66" s="32"/>
      <c r="B66" s="33"/>
      <c r="C66" s="33"/>
      <c r="D66" s="34"/>
      <c r="E66" s="35"/>
      <c r="F66" s="35"/>
      <c r="G66" s="35"/>
      <c r="H66" s="36"/>
      <c r="I66" s="35"/>
      <c r="J66" s="35"/>
      <c r="K66" s="35"/>
      <c r="L66" s="35"/>
    </row>
    <row r="67" spans="1:12" s="9" customFormat="1" ht="19.5" customHeight="1" hidden="1">
      <c r="A67" s="32"/>
      <c r="B67" s="33"/>
      <c r="C67" s="33"/>
      <c r="D67" s="34"/>
      <c r="E67" s="35"/>
      <c r="F67" s="35"/>
      <c r="G67" s="35"/>
      <c r="H67" s="36"/>
      <c r="I67" s="35"/>
      <c r="J67" s="35"/>
      <c r="K67" s="35"/>
      <c r="L67" s="35"/>
    </row>
    <row r="68" spans="1:12" s="9" customFormat="1" ht="19.5" customHeight="1" hidden="1">
      <c r="A68" s="32"/>
      <c r="B68" s="33"/>
      <c r="C68" s="33"/>
      <c r="D68" s="34"/>
      <c r="E68" s="35"/>
      <c r="F68" s="35"/>
      <c r="G68" s="35"/>
      <c r="H68" s="36"/>
      <c r="I68" s="35"/>
      <c r="J68" s="35"/>
      <c r="K68" s="35"/>
      <c r="L68" s="35"/>
    </row>
    <row r="69" spans="1:12" s="9" customFormat="1" ht="19.5" customHeight="1" hidden="1">
      <c r="A69" s="32"/>
      <c r="B69" s="33"/>
      <c r="C69" s="33"/>
      <c r="D69" s="34"/>
      <c r="E69" s="35"/>
      <c r="F69" s="35"/>
      <c r="G69" s="35"/>
      <c r="H69" s="36"/>
      <c r="I69" s="35"/>
      <c r="J69" s="35"/>
      <c r="K69" s="35"/>
      <c r="L69" s="35"/>
    </row>
    <row r="70" spans="1:12" s="9" customFormat="1" ht="19.5" customHeight="1" hidden="1">
      <c r="A70" s="32"/>
      <c r="B70" s="33"/>
      <c r="C70" s="33"/>
      <c r="D70" s="34"/>
      <c r="E70" s="35"/>
      <c r="F70" s="35"/>
      <c r="G70" s="35"/>
      <c r="H70" s="36"/>
      <c r="I70" s="35"/>
      <c r="J70" s="35"/>
      <c r="K70" s="35"/>
      <c r="L70" s="35"/>
    </row>
    <row r="71" spans="1:12" s="9" customFormat="1" ht="19.5" customHeight="1" hidden="1">
      <c r="A71" s="32"/>
      <c r="B71" s="33"/>
      <c r="C71" s="33"/>
      <c r="D71" s="34"/>
      <c r="E71" s="35"/>
      <c r="F71" s="35"/>
      <c r="G71" s="35"/>
      <c r="H71" s="36"/>
      <c r="I71" s="35"/>
      <c r="J71" s="35"/>
      <c r="K71" s="35"/>
      <c r="L71" s="35"/>
    </row>
    <row r="72" spans="1:12" s="9" customFormat="1" ht="29.25" customHeight="1">
      <c r="A72" s="7" t="s">
        <v>44</v>
      </c>
      <c r="B72" s="148" t="s">
        <v>45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 s="44" customFormat="1" ht="15.75">
      <c r="A73" s="42"/>
      <c r="B73" s="43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s="44" customFormat="1" ht="15.75">
      <c r="A74" s="42"/>
      <c r="B74" s="43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s="44" customFormat="1" ht="15.75">
      <c r="A75" s="42"/>
      <c r="B75" s="43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s="44" customFormat="1" ht="15.75">
      <c r="A76" s="42"/>
      <c r="B76" s="43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s="44" customFormat="1" ht="15.75">
      <c r="A77" s="42"/>
      <c r="B77" s="43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s="44" customFormat="1" ht="15.75">
      <c r="A78" s="42"/>
      <c r="B78" s="43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s="44" customFormat="1" ht="15.75">
      <c r="A79" s="42"/>
      <c r="B79" s="43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s="44" customFormat="1" ht="15.75">
      <c r="A80" s="42"/>
      <c r="B80" s="43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s="44" customFormat="1" ht="15.75">
      <c r="A81" s="42"/>
      <c r="B81" s="43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s="44" customFormat="1" ht="15.75">
      <c r="A82" s="42"/>
      <c r="B82" s="43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44" customFormat="1" ht="15.75">
      <c r="A83" s="42"/>
      <c r="B83" s="43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44" customFormat="1" ht="15.75">
      <c r="A84" s="42"/>
      <c r="B84" s="43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s="44" customFormat="1" ht="15.75">
      <c r="A85" s="42"/>
      <c r="B85" s="43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44" customFormat="1" ht="15.75">
      <c r="A86" s="42"/>
      <c r="B86" s="43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s="44" customFormat="1" ht="15.75">
      <c r="A87" s="42"/>
      <c r="B87" s="43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s="44" customFormat="1" ht="15.75">
      <c r="A88" s="42"/>
      <c r="B88" s="43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s="44" customFormat="1" ht="15.75">
      <c r="A89" s="42"/>
      <c r="B89" s="43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44" customFormat="1" ht="15.75">
      <c r="A90" s="42"/>
      <c r="B90" s="43"/>
      <c r="C90" s="42"/>
      <c r="D90" s="42"/>
      <c r="E90" s="42"/>
      <c r="F90" s="42"/>
      <c r="G90" s="42"/>
      <c r="H90" s="42"/>
      <c r="I90" s="42"/>
      <c r="J90" s="42"/>
      <c r="K90" s="45"/>
      <c r="L90" s="45"/>
    </row>
    <row r="91" spans="1:12" s="44" customFormat="1" ht="15.75">
      <c r="A91" s="42"/>
      <c r="B91" s="43"/>
      <c r="C91" s="42"/>
      <c r="D91" s="42"/>
      <c r="E91" s="42"/>
      <c r="F91" s="42"/>
      <c r="G91" s="42"/>
      <c r="H91" s="42"/>
      <c r="I91" s="42"/>
      <c r="J91" s="42"/>
      <c r="K91" s="45"/>
      <c r="L91" s="45"/>
    </row>
    <row r="92" spans="1:12" s="44" customFormat="1" ht="15.75">
      <c r="A92" s="42"/>
      <c r="B92" s="43"/>
      <c r="C92" s="42"/>
      <c r="D92" s="42"/>
      <c r="E92" s="42"/>
      <c r="F92" s="42"/>
      <c r="G92" s="42"/>
      <c r="H92" s="42"/>
      <c r="I92" s="42"/>
      <c r="J92" s="42"/>
      <c r="K92" s="45"/>
      <c r="L92" s="45"/>
    </row>
    <row r="93" spans="1:12" s="44" customFormat="1" ht="15.75">
      <c r="A93" s="42"/>
      <c r="B93" s="43"/>
      <c r="C93" s="42"/>
      <c r="D93" s="42"/>
      <c r="E93" s="42"/>
      <c r="F93" s="42"/>
      <c r="G93" s="42"/>
      <c r="H93" s="42"/>
      <c r="I93" s="42"/>
      <c r="J93" s="42"/>
      <c r="K93" s="45"/>
      <c r="L93" s="45"/>
    </row>
    <row r="94" spans="1:12" s="44" customFormat="1" ht="15.75">
      <c r="A94" s="42"/>
      <c r="B94" s="43"/>
      <c r="C94" s="42"/>
      <c r="D94" s="42"/>
      <c r="E94" s="42"/>
      <c r="F94" s="42"/>
      <c r="G94" s="42"/>
      <c r="H94" s="42"/>
      <c r="I94" s="42"/>
      <c r="J94" s="42"/>
      <c r="K94" s="45"/>
      <c r="L94" s="45"/>
    </row>
    <row r="95" spans="1:12" s="44" customFormat="1" ht="15.75">
      <c r="A95" s="42"/>
      <c r="B95" s="43"/>
      <c r="C95" s="42"/>
      <c r="D95" s="42"/>
      <c r="E95" s="42"/>
      <c r="F95" s="42"/>
      <c r="G95" s="42"/>
      <c r="H95" s="42"/>
      <c r="I95" s="42"/>
      <c r="J95" s="42"/>
      <c r="K95" s="45"/>
      <c r="L95" s="45"/>
    </row>
    <row r="96" spans="1:12" s="44" customFormat="1" ht="15.75">
      <c r="A96" s="42"/>
      <c r="B96" s="43"/>
      <c r="C96" s="42"/>
      <c r="D96" s="42"/>
      <c r="E96" s="42"/>
      <c r="F96" s="42"/>
      <c r="G96" s="42"/>
      <c r="H96" s="42"/>
      <c r="I96" s="42"/>
      <c r="J96" s="42"/>
      <c r="K96" s="45"/>
      <c r="L96" s="45"/>
    </row>
    <row r="97" spans="1:12" s="44" customFormat="1" ht="15.75">
      <c r="A97" s="42"/>
      <c r="B97" s="43"/>
      <c r="C97" s="42"/>
      <c r="D97" s="42"/>
      <c r="E97" s="42"/>
      <c r="F97" s="42"/>
      <c r="G97" s="42"/>
      <c r="H97" s="42"/>
      <c r="I97" s="42"/>
      <c r="J97" s="42"/>
      <c r="K97" s="45"/>
      <c r="L97" s="45"/>
    </row>
    <row r="98" spans="1:12" s="44" customFormat="1" ht="15.75">
      <c r="A98" s="42"/>
      <c r="B98" s="43"/>
      <c r="C98" s="42"/>
      <c r="D98" s="42"/>
      <c r="E98" s="42"/>
      <c r="F98" s="42"/>
      <c r="G98" s="42"/>
      <c r="H98" s="42"/>
      <c r="I98" s="42"/>
      <c r="J98" s="42"/>
      <c r="K98" s="45"/>
      <c r="L98" s="45"/>
    </row>
    <row r="99" spans="1:12" s="44" customFormat="1" ht="15.75">
      <c r="A99" s="42"/>
      <c r="B99" s="43"/>
      <c r="C99" s="42"/>
      <c r="D99" s="42"/>
      <c r="E99" s="42"/>
      <c r="F99" s="42"/>
      <c r="G99" s="42"/>
      <c r="H99" s="42"/>
      <c r="I99" s="42"/>
      <c r="J99" s="42"/>
      <c r="K99" s="46"/>
      <c r="L99" s="46"/>
    </row>
    <row r="100" spans="1:12" s="44" customFormat="1" ht="15.75">
      <c r="A100" s="42"/>
      <c r="B100" s="43"/>
      <c r="C100" s="42"/>
      <c r="D100" s="42"/>
      <c r="E100" s="42"/>
      <c r="F100" s="42"/>
      <c r="G100" s="42"/>
      <c r="H100" s="42"/>
      <c r="I100" s="42"/>
      <c r="J100" s="42"/>
      <c r="K100" s="47">
        <f>$K$35</f>
        <v>339862459497.3333</v>
      </c>
      <c r="L100" s="46"/>
    </row>
    <row r="101" spans="1:12" s="44" customFormat="1" ht="15.75">
      <c r="A101" s="42"/>
      <c r="B101" s="43"/>
      <c r="C101" s="42"/>
      <c r="D101" s="42"/>
      <c r="E101" s="42"/>
      <c r="F101" s="42"/>
      <c r="G101" s="42"/>
      <c r="H101" s="42"/>
      <c r="I101" s="42"/>
      <c r="J101" s="42"/>
      <c r="K101" s="47">
        <f>$K$58</f>
        <v>76464248228.1111</v>
      </c>
      <c r="L101" s="48"/>
    </row>
    <row r="102" spans="1:12" s="44" customFormat="1" ht="15.75">
      <c r="A102" s="42"/>
      <c r="B102" s="43"/>
      <c r="C102" s="42"/>
      <c r="D102" s="42"/>
      <c r="E102" s="42"/>
      <c r="F102" s="42"/>
      <c r="G102" s="42"/>
      <c r="H102" s="42"/>
      <c r="I102" s="42"/>
      <c r="J102" s="42"/>
      <c r="K102" s="47">
        <f>K100-K101</f>
        <v>263398211269.22223</v>
      </c>
      <c r="L102" s="48">
        <f>K102/K100*100%</f>
        <v>0.7750141385394433</v>
      </c>
    </row>
    <row r="103" spans="1:12" s="44" customFormat="1" ht="15.75">
      <c r="A103" s="42"/>
      <c r="B103" s="43"/>
      <c r="C103" s="42"/>
      <c r="D103" s="42"/>
      <c r="E103" s="42"/>
      <c r="F103" s="42"/>
      <c r="G103" s="42"/>
      <c r="H103" s="42"/>
      <c r="I103" s="42"/>
      <c r="J103" s="42"/>
      <c r="K103" s="46"/>
      <c r="L103" s="48">
        <f>K101/K100*100%</f>
        <v>0.2249858614605567</v>
      </c>
    </row>
    <row r="104" spans="1:12" s="44" customFormat="1" ht="47.25">
      <c r="A104" s="42"/>
      <c r="B104" s="49" t="s">
        <v>46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s="9" customFormat="1" ht="19.5" customHeight="1">
      <c r="A105" s="37"/>
      <c r="B105" s="50"/>
      <c r="C105" s="51"/>
      <c r="D105" s="51"/>
      <c r="E105" s="51"/>
      <c r="F105" s="51"/>
      <c r="G105" s="8"/>
      <c r="H105" s="8"/>
      <c r="I105" s="8"/>
      <c r="J105" s="8"/>
      <c r="K105" s="8"/>
      <c r="L105" s="8"/>
    </row>
  </sheetData>
  <sheetProtection selectLockedCells="1" selectUnlockedCells="1"/>
  <mergeCells count="12">
    <mergeCell ref="B37:L37"/>
    <mergeCell ref="B58:C58"/>
    <mergeCell ref="B72:L72"/>
    <mergeCell ref="B7:K7"/>
    <mergeCell ref="B8:K8"/>
    <mergeCell ref="B9:K9"/>
    <mergeCell ref="B1:K1"/>
    <mergeCell ref="B2:K2"/>
    <mergeCell ref="B3:K3"/>
    <mergeCell ref="B5:C6"/>
    <mergeCell ref="I5:K6"/>
    <mergeCell ref="B35:C35"/>
  </mergeCells>
  <printOptions horizontalCentered="1" verticalCentered="1"/>
  <pageMargins left="0.196850393700787" right="0.236220472440945" top="0.275590551181102" bottom="0.31496062992126" header="0.275590551181102" footer="0.31496062992126"/>
  <pageSetup horizontalDpi="300" verticalDpi="300" orientation="landscape" scale="87" r:id="rId2"/>
  <headerFooter alignWithMargins="0">
    <oddFooter xml:space="preserve">&amp;R&amp;".VnTime,Regular"&amp;14&amp;P      </oddFooter>
  </headerFooter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Layout" zoomScale="90" zoomScaleNormal="90" zoomScaleSheetLayoutView="90" zoomScalePageLayoutView="90" workbookViewId="0" topLeftCell="B1">
      <selection activeCell="B9" sqref="B9:K9"/>
    </sheetView>
  </sheetViews>
  <sheetFormatPr defaultColWidth="11.421875" defaultRowHeight="19.5" customHeight="1"/>
  <cols>
    <col min="1" max="1" width="6.8515625" style="1" customWidth="1"/>
    <col min="2" max="2" width="24.00390625" style="52" customWidth="1"/>
    <col min="3" max="3" width="23.00390625" style="2" customWidth="1"/>
    <col min="4" max="4" width="7.421875" style="5" customWidth="1"/>
    <col min="5" max="5" width="8.140625" style="6" customWidth="1"/>
    <col min="6" max="6" width="9.00390625" style="2" customWidth="1"/>
    <col min="7" max="7" width="10.421875" style="2" customWidth="1"/>
    <col min="8" max="8" width="7.421875" style="2" customWidth="1"/>
    <col min="9" max="9" width="13.28125" style="2" customWidth="1"/>
    <col min="10" max="10" width="10.140625" style="2" customWidth="1"/>
    <col min="11" max="11" width="17.28125" style="2" customWidth="1"/>
    <col min="12" max="12" width="18.00390625" style="2" customWidth="1"/>
    <col min="13" max="16384" width="11.421875" style="3" customWidth="1"/>
  </cols>
  <sheetData>
    <row r="1" spans="2:11" ht="19.5" customHeight="1">
      <c r="B1" s="141" t="s">
        <v>1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ht="19.5" customHeight="1">
      <c r="B2" s="142" t="s">
        <v>2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19.5" customHeight="1">
      <c r="B3" s="143" t="s">
        <v>3</v>
      </c>
      <c r="C3" s="143"/>
      <c r="D3" s="143"/>
      <c r="E3" s="143"/>
      <c r="F3" s="143"/>
      <c r="G3" s="143"/>
      <c r="H3" s="143"/>
      <c r="I3" s="143"/>
      <c r="J3" s="143"/>
      <c r="K3" s="143"/>
    </row>
    <row r="4" ht="13.5" customHeight="1">
      <c r="B4" s="4"/>
    </row>
    <row r="5" spans="2:12" ht="15" customHeight="1">
      <c r="B5" s="144" t="s">
        <v>4</v>
      </c>
      <c r="C5" s="144"/>
      <c r="I5" s="145" t="s">
        <v>5</v>
      </c>
      <c r="J5" s="145"/>
      <c r="K5" s="145"/>
      <c r="L5" s="72"/>
    </row>
    <row r="6" spans="2:12" ht="11.25" customHeight="1">
      <c r="B6" s="144"/>
      <c r="C6" s="144"/>
      <c r="I6" s="145"/>
      <c r="J6" s="145"/>
      <c r="K6" s="145"/>
      <c r="L6" s="72"/>
    </row>
    <row r="7" spans="2:11" ht="16.5" customHeight="1">
      <c r="B7" s="142" t="s">
        <v>6</v>
      </c>
      <c r="C7" s="142"/>
      <c r="D7" s="142"/>
      <c r="E7" s="142"/>
      <c r="F7" s="142"/>
      <c r="G7" s="142"/>
      <c r="H7" s="142"/>
      <c r="I7" s="142"/>
      <c r="J7" s="142"/>
      <c r="K7" s="142"/>
    </row>
    <row r="8" spans="1:12" s="9" customFormat="1" ht="27.75" customHeight="1">
      <c r="A8" s="7"/>
      <c r="B8" s="151" t="s">
        <v>83</v>
      </c>
      <c r="C8" s="151"/>
      <c r="D8" s="151"/>
      <c r="E8" s="151"/>
      <c r="F8" s="151"/>
      <c r="G8" s="151"/>
      <c r="H8" s="151"/>
      <c r="I8" s="151"/>
      <c r="J8" s="151"/>
      <c r="K8" s="151"/>
      <c r="L8" s="8"/>
    </row>
    <row r="9" spans="1:12" s="9" customFormat="1" ht="19.5" customHeight="1">
      <c r="A9" s="7" t="s">
        <v>7</v>
      </c>
      <c r="B9" s="148" t="s">
        <v>99</v>
      </c>
      <c r="C9" s="148"/>
      <c r="D9" s="148"/>
      <c r="E9" s="148"/>
      <c r="F9" s="148"/>
      <c r="G9" s="148"/>
      <c r="H9" s="148"/>
      <c r="I9" s="148"/>
      <c r="J9" s="148"/>
      <c r="K9" s="148"/>
      <c r="L9" s="8"/>
    </row>
    <row r="10" spans="1:12" s="9" customFormat="1" ht="12" customHeight="1">
      <c r="A10" s="7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8"/>
    </row>
    <row r="11" spans="1:12" s="9" customFormat="1" ht="78.75">
      <c r="A11" s="111" t="s">
        <v>0</v>
      </c>
      <c r="B11" s="111" t="s">
        <v>8</v>
      </c>
      <c r="C11" s="111" t="s">
        <v>9</v>
      </c>
      <c r="D11" s="113" t="s">
        <v>10</v>
      </c>
      <c r="E11" s="114" t="s">
        <v>11</v>
      </c>
      <c r="F11" s="115" t="s">
        <v>12</v>
      </c>
      <c r="G11" s="113" t="s">
        <v>13</v>
      </c>
      <c r="H11" s="113" t="s">
        <v>14</v>
      </c>
      <c r="I11" s="113" t="s">
        <v>15</v>
      </c>
      <c r="J11" s="116" t="s">
        <v>16</v>
      </c>
      <c r="K11" s="116" t="s">
        <v>17</v>
      </c>
      <c r="L11" s="113" t="s">
        <v>18</v>
      </c>
    </row>
    <row r="12" spans="1:12" s="9" customFormat="1" ht="18" customHeight="1">
      <c r="A12" s="107">
        <v>1</v>
      </c>
      <c r="B12" s="15" t="s">
        <v>19</v>
      </c>
      <c r="C12" s="16"/>
      <c r="D12" s="17"/>
      <c r="E12" s="18"/>
      <c r="F12" s="19"/>
      <c r="G12" s="19"/>
      <c r="H12" s="19"/>
      <c r="I12" s="19"/>
      <c r="J12" s="20"/>
      <c r="K12" s="20"/>
      <c r="L12" s="108"/>
    </row>
    <row r="13" spans="1:12" s="9" customFormat="1" ht="67.5" customHeight="1">
      <c r="A13" s="109" t="s">
        <v>20</v>
      </c>
      <c r="B13" s="127" t="s">
        <v>54</v>
      </c>
      <c r="C13" s="94" t="s">
        <v>78</v>
      </c>
      <c r="D13" s="95">
        <v>0.5</v>
      </c>
      <c r="E13" s="60">
        <v>17310</v>
      </c>
      <c r="F13" s="61"/>
      <c r="G13" s="61"/>
      <c r="H13" s="61">
        <v>1</v>
      </c>
      <c r="I13" s="61">
        <f>1450729/1.5</f>
        <v>967152.6666666666</v>
      </c>
      <c r="J13" s="62">
        <f aca="true" t="shared" si="0" ref="J13:J31">G13+F13+(D13*E13)</f>
        <v>8655</v>
      </c>
      <c r="K13" s="20">
        <f aca="true" t="shared" si="1" ref="K13:K31">J13*I13*H13</f>
        <v>8370706330</v>
      </c>
      <c r="L13" s="90"/>
    </row>
    <row r="14" spans="1:12" s="9" customFormat="1" ht="102.75" customHeight="1">
      <c r="A14" s="109" t="s">
        <v>64</v>
      </c>
      <c r="B14" s="127" t="s">
        <v>55</v>
      </c>
      <c r="C14" s="94" t="s">
        <v>79</v>
      </c>
      <c r="D14" s="95">
        <v>2</v>
      </c>
      <c r="E14" s="60">
        <v>17310</v>
      </c>
      <c r="F14" s="61"/>
      <c r="G14" s="61">
        <v>5000</v>
      </c>
      <c r="H14" s="61">
        <v>1</v>
      </c>
      <c r="I14" s="61">
        <f>I13</f>
        <v>967152.6666666666</v>
      </c>
      <c r="J14" s="62">
        <f t="shared" si="0"/>
        <v>39620</v>
      </c>
      <c r="K14" s="20">
        <f t="shared" si="1"/>
        <v>38318588653.33333</v>
      </c>
      <c r="L14" s="90"/>
    </row>
    <row r="15" spans="1:12" s="9" customFormat="1" ht="102.75" customHeight="1">
      <c r="A15" s="109" t="s">
        <v>65</v>
      </c>
      <c r="B15" s="127" t="s">
        <v>56</v>
      </c>
      <c r="C15" s="94" t="s">
        <v>80</v>
      </c>
      <c r="D15" s="95">
        <v>2</v>
      </c>
      <c r="E15" s="60">
        <v>17310</v>
      </c>
      <c r="F15" s="61"/>
      <c r="G15" s="61"/>
      <c r="H15" s="61">
        <v>1</v>
      </c>
      <c r="I15" s="61">
        <f>I14</f>
        <v>967152.6666666666</v>
      </c>
      <c r="J15" s="62">
        <f t="shared" si="0"/>
        <v>34620</v>
      </c>
      <c r="K15" s="20">
        <f t="shared" si="1"/>
        <v>33482825320</v>
      </c>
      <c r="L15" s="90"/>
    </row>
    <row r="16" spans="1:12" s="9" customFormat="1" ht="102.75" customHeight="1">
      <c r="A16" s="109" t="s">
        <v>66</v>
      </c>
      <c r="B16" s="127" t="s">
        <v>57</v>
      </c>
      <c r="C16" s="94" t="s">
        <v>81</v>
      </c>
      <c r="D16" s="95">
        <v>2</v>
      </c>
      <c r="E16" s="60">
        <v>17310</v>
      </c>
      <c r="F16" s="61"/>
      <c r="G16" s="61"/>
      <c r="H16" s="61">
        <v>1</v>
      </c>
      <c r="I16" s="61">
        <f aca="true" t="shared" si="2" ref="I16:I31">I15</f>
        <v>967152.6666666666</v>
      </c>
      <c r="J16" s="62">
        <f>G16+F16+(D16*E16)</f>
        <v>34620</v>
      </c>
      <c r="K16" s="20">
        <f>J16*I16*H16</f>
        <v>33482825320</v>
      </c>
      <c r="L16" s="90"/>
    </row>
    <row r="17" spans="1:12" s="9" customFormat="1" ht="18" customHeight="1">
      <c r="A17" s="107">
        <v>2</v>
      </c>
      <c r="B17" s="15" t="s">
        <v>21</v>
      </c>
      <c r="C17" s="41" t="s">
        <v>22</v>
      </c>
      <c r="D17" s="23">
        <v>2</v>
      </c>
      <c r="E17" s="60">
        <v>17310</v>
      </c>
      <c r="F17" s="61"/>
      <c r="G17" s="61"/>
      <c r="H17" s="61">
        <v>1</v>
      </c>
      <c r="I17" s="61">
        <f t="shared" si="2"/>
        <v>967152.6666666666</v>
      </c>
      <c r="J17" s="62">
        <f t="shared" si="0"/>
        <v>34620</v>
      </c>
      <c r="K17" s="20">
        <f t="shared" si="1"/>
        <v>33482825320</v>
      </c>
      <c r="L17" s="90"/>
    </row>
    <row r="18" spans="1:12" s="9" customFormat="1" ht="18" customHeight="1">
      <c r="A18" s="110"/>
      <c r="B18" s="16"/>
      <c r="C18" s="41" t="s">
        <v>23</v>
      </c>
      <c r="D18" s="23">
        <v>0</v>
      </c>
      <c r="E18" s="60">
        <v>17310</v>
      </c>
      <c r="F18" s="61"/>
      <c r="G18" s="61"/>
      <c r="H18" s="61">
        <v>1</v>
      </c>
      <c r="I18" s="61">
        <f t="shared" si="2"/>
        <v>967152.6666666666</v>
      </c>
      <c r="J18" s="62">
        <f t="shared" si="0"/>
        <v>0</v>
      </c>
      <c r="K18" s="20">
        <f t="shared" si="1"/>
        <v>0</v>
      </c>
      <c r="L18" s="90"/>
    </row>
    <row r="19" spans="1:12" s="9" customFormat="1" ht="18" customHeight="1">
      <c r="A19" s="110"/>
      <c r="B19" s="16"/>
      <c r="C19" s="41" t="s">
        <v>24</v>
      </c>
      <c r="D19" s="23">
        <v>0</v>
      </c>
      <c r="E19" s="60">
        <v>17310</v>
      </c>
      <c r="F19" s="61"/>
      <c r="G19" s="61"/>
      <c r="H19" s="61">
        <v>1</v>
      </c>
      <c r="I19" s="61">
        <f t="shared" si="2"/>
        <v>967152.6666666666</v>
      </c>
      <c r="J19" s="62">
        <f t="shared" si="0"/>
        <v>0</v>
      </c>
      <c r="K19" s="20">
        <f t="shared" si="1"/>
        <v>0</v>
      </c>
      <c r="L19" s="90"/>
    </row>
    <row r="20" spans="1:12" s="9" customFormat="1" ht="31.5">
      <c r="A20" s="107">
        <v>3</v>
      </c>
      <c r="B20" s="15" t="s">
        <v>25</v>
      </c>
      <c r="C20" s="41"/>
      <c r="D20" s="23"/>
      <c r="E20" s="60">
        <v>17310</v>
      </c>
      <c r="F20" s="61"/>
      <c r="G20" s="61"/>
      <c r="H20" s="61">
        <v>1</v>
      </c>
      <c r="I20" s="61">
        <f t="shared" si="2"/>
        <v>967152.6666666666</v>
      </c>
      <c r="J20" s="62">
        <f t="shared" si="0"/>
        <v>0</v>
      </c>
      <c r="K20" s="20">
        <f t="shared" si="1"/>
        <v>0</v>
      </c>
      <c r="L20" s="127"/>
    </row>
    <row r="21" spans="1:11" s="9" customFormat="1" ht="18" customHeight="1">
      <c r="A21" s="109" t="s">
        <v>26</v>
      </c>
      <c r="B21" s="41" t="s">
        <v>27</v>
      </c>
      <c r="C21" s="41"/>
      <c r="D21" s="23">
        <v>0</v>
      </c>
      <c r="E21" s="60">
        <v>17310</v>
      </c>
      <c r="F21" s="61"/>
      <c r="G21" s="61"/>
      <c r="H21" s="61">
        <v>1</v>
      </c>
      <c r="I21" s="61">
        <f t="shared" si="2"/>
        <v>967152.6666666666</v>
      </c>
      <c r="J21" s="62">
        <f t="shared" si="0"/>
        <v>0</v>
      </c>
      <c r="K21" s="20">
        <f t="shared" si="1"/>
        <v>0</v>
      </c>
    </row>
    <row r="22" spans="1:12" s="9" customFormat="1" ht="46.5" customHeight="1">
      <c r="A22" s="109" t="s">
        <v>28</v>
      </c>
      <c r="B22" s="41" t="s">
        <v>29</v>
      </c>
      <c r="C22" s="41"/>
      <c r="D22" s="23">
        <v>0.1</v>
      </c>
      <c r="E22" s="60">
        <v>17310</v>
      </c>
      <c r="F22" s="61"/>
      <c r="G22" s="61"/>
      <c r="H22" s="61">
        <v>1</v>
      </c>
      <c r="I22" s="61">
        <f t="shared" si="2"/>
        <v>967152.6666666666</v>
      </c>
      <c r="J22" s="62">
        <f t="shared" si="0"/>
        <v>1731</v>
      </c>
      <c r="K22" s="20">
        <f t="shared" si="1"/>
        <v>1674141266</v>
      </c>
      <c r="L22" s="128" t="s">
        <v>82</v>
      </c>
    </row>
    <row r="23" spans="1:12" s="9" customFormat="1" ht="18" customHeight="1">
      <c r="A23" s="109" t="s">
        <v>30</v>
      </c>
      <c r="B23" s="41" t="s">
        <v>31</v>
      </c>
      <c r="C23" s="41"/>
      <c r="D23" s="23">
        <v>0</v>
      </c>
      <c r="E23" s="60">
        <v>17310</v>
      </c>
      <c r="F23" s="61"/>
      <c r="G23" s="61"/>
      <c r="H23" s="61">
        <v>1</v>
      </c>
      <c r="I23" s="61">
        <f t="shared" si="2"/>
        <v>967152.6666666666</v>
      </c>
      <c r="J23" s="62">
        <f t="shared" si="0"/>
        <v>0</v>
      </c>
      <c r="K23" s="20">
        <f t="shared" si="1"/>
        <v>0</v>
      </c>
      <c r="L23" s="108"/>
    </row>
    <row r="24" spans="1:12" s="9" customFormat="1" ht="57.75" customHeight="1">
      <c r="A24" s="110">
        <v>4</v>
      </c>
      <c r="B24" s="41" t="s">
        <v>32</v>
      </c>
      <c r="C24" s="41"/>
      <c r="D24" s="23">
        <v>0</v>
      </c>
      <c r="E24" s="60">
        <v>17310</v>
      </c>
      <c r="F24" s="61"/>
      <c r="G24" s="61"/>
      <c r="H24" s="61">
        <v>1</v>
      </c>
      <c r="I24" s="61">
        <f t="shared" si="2"/>
        <v>967152.6666666666</v>
      </c>
      <c r="J24" s="62">
        <f t="shared" si="0"/>
        <v>0</v>
      </c>
      <c r="K24" s="20">
        <f t="shared" si="1"/>
        <v>0</v>
      </c>
      <c r="L24" s="108"/>
    </row>
    <row r="25" spans="1:12" s="9" customFormat="1" ht="22.5" customHeight="1">
      <c r="A25" s="110"/>
      <c r="B25" s="41"/>
      <c r="C25" s="41" t="s">
        <v>33</v>
      </c>
      <c r="D25" s="23">
        <v>0</v>
      </c>
      <c r="E25" s="18">
        <v>17310</v>
      </c>
      <c r="F25" s="19"/>
      <c r="G25" s="19"/>
      <c r="H25" s="19">
        <v>1</v>
      </c>
      <c r="I25" s="61">
        <f t="shared" si="2"/>
        <v>967152.6666666666</v>
      </c>
      <c r="J25" s="20">
        <f t="shared" si="0"/>
        <v>0</v>
      </c>
      <c r="K25" s="20">
        <f t="shared" si="1"/>
        <v>0</v>
      </c>
      <c r="L25" s="108"/>
    </row>
    <row r="26" spans="1:12" s="9" customFormat="1" ht="18" customHeight="1">
      <c r="A26" s="110"/>
      <c r="B26" s="41"/>
      <c r="C26" s="41" t="s">
        <v>34</v>
      </c>
      <c r="D26" s="23">
        <v>0</v>
      </c>
      <c r="E26" s="18">
        <v>17310</v>
      </c>
      <c r="F26" s="19"/>
      <c r="G26" s="19"/>
      <c r="H26" s="19">
        <v>1</v>
      </c>
      <c r="I26" s="61">
        <f t="shared" si="2"/>
        <v>967152.6666666666</v>
      </c>
      <c r="J26" s="20">
        <f t="shared" si="0"/>
        <v>0</v>
      </c>
      <c r="K26" s="20">
        <f t="shared" si="1"/>
        <v>0</v>
      </c>
      <c r="L26" s="108"/>
    </row>
    <row r="27" spans="1:12" s="9" customFormat="1" ht="18" customHeight="1">
      <c r="A27" s="110">
        <v>5</v>
      </c>
      <c r="B27" s="41" t="s">
        <v>35</v>
      </c>
      <c r="C27" s="41"/>
      <c r="D27" s="23">
        <v>0</v>
      </c>
      <c r="E27" s="18">
        <v>17310</v>
      </c>
      <c r="F27" s="19"/>
      <c r="G27" s="19"/>
      <c r="H27" s="19">
        <v>1</v>
      </c>
      <c r="I27" s="61">
        <f t="shared" si="2"/>
        <v>967152.6666666666</v>
      </c>
      <c r="J27" s="20">
        <f t="shared" si="0"/>
        <v>0</v>
      </c>
      <c r="K27" s="20">
        <f t="shared" si="1"/>
        <v>0</v>
      </c>
      <c r="L27" s="108"/>
    </row>
    <row r="28" spans="1:12" s="9" customFormat="1" ht="15.75">
      <c r="A28" s="110">
        <v>6</v>
      </c>
      <c r="B28" s="59" t="s">
        <v>36</v>
      </c>
      <c r="C28" s="41" t="s">
        <v>22</v>
      </c>
      <c r="D28" s="23">
        <v>2</v>
      </c>
      <c r="E28" s="18">
        <v>17310</v>
      </c>
      <c r="F28" s="19"/>
      <c r="G28" s="19"/>
      <c r="H28" s="19">
        <v>1</v>
      </c>
      <c r="I28" s="61">
        <f t="shared" si="2"/>
        <v>967152.6666666666</v>
      </c>
      <c r="J28" s="20">
        <f t="shared" si="0"/>
        <v>34620</v>
      </c>
      <c r="K28" s="20">
        <f t="shared" si="1"/>
        <v>33482825320</v>
      </c>
      <c r="L28" s="108"/>
    </row>
    <row r="29" spans="1:12" s="9" customFormat="1" ht="18" customHeight="1">
      <c r="A29" s="111"/>
      <c r="B29" s="41"/>
      <c r="C29" s="41" t="s">
        <v>23</v>
      </c>
      <c r="D29" s="23">
        <v>0</v>
      </c>
      <c r="E29" s="18">
        <v>17310</v>
      </c>
      <c r="F29" s="19"/>
      <c r="G29" s="19"/>
      <c r="H29" s="19">
        <v>1</v>
      </c>
      <c r="I29" s="61">
        <f t="shared" si="2"/>
        <v>967152.6666666666</v>
      </c>
      <c r="J29" s="20">
        <f t="shared" si="0"/>
        <v>0</v>
      </c>
      <c r="K29" s="20">
        <f t="shared" si="1"/>
        <v>0</v>
      </c>
      <c r="L29" s="108"/>
    </row>
    <row r="30" spans="1:12" s="9" customFormat="1" ht="18" customHeight="1">
      <c r="A30" s="111"/>
      <c r="B30" s="41"/>
      <c r="C30" s="41" t="s">
        <v>24</v>
      </c>
      <c r="D30" s="23">
        <v>0</v>
      </c>
      <c r="E30" s="18">
        <v>17310</v>
      </c>
      <c r="F30" s="19"/>
      <c r="G30" s="19"/>
      <c r="H30" s="19">
        <v>1</v>
      </c>
      <c r="I30" s="61">
        <f t="shared" si="2"/>
        <v>967152.6666666666</v>
      </c>
      <c r="J30" s="20">
        <f t="shared" si="0"/>
        <v>0</v>
      </c>
      <c r="K30" s="20">
        <f t="shared" si="1"/>
        <v>0</v>
      </c>
      <c r="L30" s="108"/>
    </row>
    <row r="31" spans="1:12" s="9" customFormat="1" ht="18" customHeight="1">
      <c r="A31" s="117"/>
      <c r="B31" s="16"/>
      <c r="C31" s="16" t="s">
        <v>37</v>
      </c>
      <c r="D31" s="23">
        <v>0</v>
      </c>
      <c r="E31" s="18">
        <v>17310</v>
      </c>
      <c r="F31" s="19"/>
      <c r="G31" s="19"/>
      <c r="H31" s="19">
        <v>1</v>
      </c>
      <c r="I31" s="61">
        <f t="shared" si="2"/>
        <v>967152.6666666666</v>
      </c>
      <c r="J31" s="20">
        <f t="shared" si="0"/>
        <v>0</v>
      </c>
      <c r="K31" s="20">
        <f t="shared" si="1"/>
        <v>0</v>
      </c>
      <c r="L31" s="108"/>
    </row>
    <row r="32" spans="1:12" s="9" customFormat="1" ht="19.5" customHeight="1">
      <c r="A32" s="109"/>
      <c r="B32" s="153" t="s">
        <v>38</v>
      </c>
      <c r="C32" s="153"/>
      <c r="D32" s="119"/>
      <c r="E32" s="120"/>
      <c r="F32" s="120">
        <f>SUM(F12:F26)</f>
        <v>0</v>
      </c>
      <c r="G32" s="120">
        <f>SUM(G12:G26)</f>
        <v>5000</v>
      </c>
      <c r="H32" s="121"/>
      <c r="I32" s="120"/>
      <c r="J32" s="122">
        <f>SUM(J12:J31)</f>
        <v>188486</v>
      </c>
      <c r="K32" s="122">
        <f>SUM(K12:K31)</f>
        <v>182294737529.3333</v>
      </c>
      <c r="L32" s="120"/>
    </row>
    <row r="33" spans="1:12" s="9" customFormat="1" ht="19.5" customHeight="1">
      <c r="A33" s="109"/>
      <c r="B33" s="118"/>
      <c r="C33" s="118"/>
      <c r="D33" s="119"/>
      <c r="E33" s="120"/>
      <c r="F33" s="120"/>
      <c r="G33" s="120"/>
      <c r="H33" s="121"/>
      <c r="I33" s="120"/>
      <c r="J33" s="120"/>
      <c r="K33" s="120"/>
      <c r="L33" s="120"/>
    </row>
    <row r="34" spans="1:12" s="9" customFormat="1" ht="27.75" customHeight="1">
      <c r="A34" s="123" t="s">
        <v>39</v>
      </c>
      <c r="B34" s="152" t="s">
        <v>40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 s="9" customFormat="1" ht="19.5" customHeight="1">
      <c r="A35" s="124"/>
      <c r="B35" s="16"/>
      <c r="C35" s="125"/>
      <c r="D35" s="126"/>
      <c r="E35" s="18"/>
      <c r="F35" s="125"/>
      <c r="G35" s="125"/>
      <c r="H35" s="125"/>
      <c r="I35" s="125"/>
      <c r="J35" s="125"/>
      <c r="K35" s="125"/>
      <c r="L35" s="125"/>
    </row>
    <row r="36" spans="1:12" s="9" customFormat="1" ht="94.5">
      <c r="A36" s="111" t="s">
        <v>0</v>
      </c>
      <c r="B36" s="111" t="s">
        <v>8</v>
      </c>
      <c r="C36" s="111" t="s">
        <v>9</v>
      </c>
      <c r="D36" s="113" t="s">
        <v>10</v>
      </c>
      <c r="E36" s="114" t="s">
        <v>41</v>
      </c>
      <c r="F36" s="115" t="s">
        <v>12</v>
      </c>
      <c r="G36" s="113" t="s">
        <v>13</v>
      </c>
      <c r="H36" s="113" t="s">
        <v>14</v>
      </c>
      <c r="I36" s="113" t="s">
        <v>15</v>
      </c>
      <c r="J36" s="113" t="s">
        <v>16</v>
      </c>
      <c r="K36" s="113" t="s">
        <v>17</v>
      </c>
      <c r="L36" s="113" t="s">
        <v>18</v>
      </c>
    </row>
    <row r="37" spans="1:12" s="9" customFormat="1" ht="19.5" customHeight="1">
      <c r="A37" s="107">
        <v>1</v>
      </c>
      <c r="B37" s="15" t="s">
        <v>19</v>
      </c>
      <c r="C37" s="16"/>
      <c r="D37" s="17"/>
      <c r="E37" s="18"/>
      <c r="F37" s="19"/>
      <c r="G37" s="19"/>
      <c r="H37" s="19"/>
      <c r="I37" s="19"/>
      <c r="J37" s="19"/>
      <c r="K37" s="19"/>
      <c r="L37" s="108"/>
    </row>
    <row r="38" spans="1:11" s="90" customFormat="1" ht="51" customHeight="1">
      <c r="A38" s="109" t="s">
        <v>20</v>
      </c>
      <c r="B38" s="93" t="s">
        <v>84</v>
      </c>
      <c r="C38" s="112" t="s">
        <v>85</v>
      </c>
      <c r="D38" s="95">
        <v>2</v>
      </c>
      <c r="E38" s="18">
        <v>17310</v>
      </c>
      <c r="F38" s="19"/>
      <c r="G38" s="19"/>
      <c r="H38" s="19">
        <v>1</v>
      </c>
      <c r="I38" s="61">
        <f>I13/2</f>
        <v>483576.3333333333</v>
      </c>
      <c r="J38" s="20">
        <f>G38+F38+(D38*E38)</f>
        <v>34620</v>
      </c>
      <c r="K38" s="20">
        <f>J38*I38*H38</f>
        <v>16741412660</v>
      </c>
    </row>
    <row r="39" spans="1:11" s="90" customFormat="1" ht="60" customHeight="1">
      <c r="A39" s="109"/>
      <c r="B39" s="93"/>
      <c r="C39" s="112" t="s">
        <v>86</v>
      </c>
      <c r="D39" s="95">
        <v>0.5</v>
      </c>
      <c r="E39" s="18">
        <v>17310</v>
      </c>
      <c r="F39" s="19"/>
      <c r="G39" s="19"/>
      <c r="H39" s="19">
        <v>1</v>
      </c>
      <c r="I39" s="61">
        <f>I14/2</f>
        <v>483576.3333333333</v>
      </c>
      <c r="J39" s="20">
        <f aca="true" t="shared" si="3" ref="J39:J52">G39+F39+(D39*E39)</f>
        <v>8655</v>
      </c>
      <c r="K39" s="20">
        <f aca="true" t="shared" si="4" ref="K39:K52">J39*I39*H39</f>
        <v>4185353165</v>
      </c>
    </row>
    <row r="40" spans="1:12" s="90" customFormat="1" ht="19.5" customHeight="1">
      <c r="A40" s="107">
        <v>2</v>
      </c>
      <c r="B40" s="15" t="s">
        <v>21</v>
      </c>
      <c r="C40" s="41" t="s">
        <v>22</v>
      </c>
      <c r="D40" s="23">
        <v>2</v>
      </c>
      <c r="E40" s="18">
        <v>17310</v>
      </c>
      <c r="F40" s="19"/>
      <c r="G40" s="19"/>
      <c r="H40" s="19">
        <v>1</v>
      </c>
      <c r="I40" s="61">
        <f>I15/3</f>
        <v>322384.2222222222</v>
      </c>
      <c r="J40" s="20">
        <f t="shared" si="3"/>
        <v>34620</v>
      </c>
      <c r="K40" s="20">
        <f t="shared" si="4"/>
        <v>11160941773.333332</v>
      </c>
      <c r="L40" s="108"/>
    </row>
    <row r="41" spans="1:12" s="90" customFormat="1" ht="19.5" customHeight="1">
      <c r="A41" s="110"/>
      <c r="B41" s="16"/>
      <c r="C41" s="16" t="s">
        <v>23</v>
      </c>
      <c r="D41" s="23">
        <v>0.2</v>
      </c>
      <c r="E41" s="18">
        <v>17310</v>
      </c>
      <c r="F41" s="19"/>
      <c r="G41" s="19">
        <v>8000</v>
      </c>
      <c r="H41" s="19">
        <v>1</v>
      </c>
      <c r="I41" s="61">
        <f>I22/3</f>
        <v>322384.2222222222</v>
      </c>
      <c r="J41" s="20">
        <f t="shared" si="3"/>
        <v>11462</v>
      </c>
      <c r="K41" s="20">
        <f t="shared" si="4"/>
        <v>3695167955.1111107</v>
      </c>
      <c r="L41" s="108"/>
    </row>
    <row r="42" spans="1:12" s="90" customFormat="1" ht="19.5" customHeight="1">
      <c r="A42" s="110"/>
      <c r="B42" s="16"/>
      <c r="C42" s="22" t="s">
        <v>24</v>
      </c>
      <c r="D42" s="23">
        <v>0.2</v>
      </c>
      <c r="E42" s="18">
        <v>17310</v>
      </c>
      <c r="F42" s="19"/>
      <c r="G42" s="19"/>
      <c r="H42" s="19">
        <v>1</v>
      </c>
      <c r="I42" s="61">
        <f>I23/3</f>
        <v>322384.2222222222</v>
      </c>
      <c r="J42" s="20">
        <f t="shared" si="3"/>
        <v>3462</v>
      </c>
      <c r="K42" s="20">
        <f t="shared" si="4"/>
        <v>1116094177.3333333</v>
      </c>
      <c r="L42" s="108"/>
    </row>
    <row r="43" spans="1:12" s="90" customFormat="1" ht="31.5">
      <c r="A43" s="107">
        <v>3</v>
      </c>
      <c r="B43" s="15" t="s">
        <v>25</v>
      </c>
      <c r="C43" s="16"/>
      <c r="D43" s="23"/>
      <c r="E43" s="18">
        <v>17310</v>
      </c>
      <c r="F43" s="19"/>
      <c r="G43" s="19"/>
      <c r="H43" s="19">
        <v>1</v>
      </c>
      <c r="I43" s="61">
        <f>I13</f>
        <v>967152.6666666666</v>
      </c>
      <c r="J43" s="20">
        <f t="shared" si="3"/>
        <v>0</v>
      </c>
      <c r="K43" s="20">
        <f t="shared" si="4"/>
        <v>0</v>
      </c>
      <c r="L43" s="108"/>
    </row>
    <row r="44" spans="1:12" s="90" customFormat="1" ht="19.5" customHeight="1">
      <c r="A44" s="109" t="s">
        <v>26</v>
      </c>
      <c r="B44" s="16" t="s">
        <v>27</v>
      </c>
      <c r="C44" s="16"/>
      <c r="D44" s="23">
        <v>0</v>
      </c>
      <c r="E44" s="18">
        <v>17310</v>
      </c>
      <c r="F44" s="19"/>
      <c r="G44" s="19"/>
      <c r="H44" s="19">
        <v>1</v>
      </c>
      <c r="I44" s="61">
        <f aca="true" t="shared" si="5" ref="I44:I50">I14</f>
        <v>967152.6666666666</v>
      </c>
      <c r="J44" s="20">
        <f t="shared" si="3"/>
        <v>0</v>
      </c>
      <c r="K44" s="20">
        <f t="shared" si="4"/>
        <v>0</v>
      </c>
      <c r="L44" s="108"/>
    </row>
    <row r="45" spans="1:12" s="90" customFormat="1" ht="85.5" customHeight="1">
      <c r="A45" s="109" t="s">
        <v>28</v>
      </c>
      <c r="B45" s="22" t="s">
        <v>29</v>
      </c>
      <c r="C45" s="16" t="s">
        <v>63</v>
      </c>
      <c r="D45" s="23">
        <v>0.2</v>
      </c>
      <c r="E45" s="18">
        <v>17310</v>
      </c>
      <c r="F45" s="19"/>
      <c r="G45" s="19"/>
      <c r="H45" s="19">
        <v>1</v>
      </c>
      <c r="I45" s="61">
        <f t="shared" si="5"/>
        <v>967152.6666666666</v>
      </c>
      <c r="J45" s="20">
        <f t="shared" si="3"/>
        <v>3462</v>
      </c>
      <c r="K45" s="20">
        <f t="shared" si="4"/>
        <v>3348282532</v>
      </c>
      <c r="L45" s="108" t="s">
        <v>70</v>
      </c>
    </row>
    <row r="46" spans="1:12" s="90" customFormat="1" ht="19.5" customHeight="1">
      <c r="A46" s="109" t="s">
        <v>30</v>
      </c>
      <c r="B46" s="16" t="s">
        <v>31</v>
      </c>
      <c r="C46" s="16"/>
      <c r="D46" s="23"/>
      <c r="E46" s="18">
        <v>17310</v>
      </c>
      <c r="F46" s="19"/>
      <c r="G46" s="19"/>
      <c r="H46" s="19">
        <v>1</v>
      </c>
      <c r="I46" s="61">
        <f t="shared" si="5"/>
        <v>967152.6666666666</v>
      </c>
      <c r="J46" s="20">
        <f t="shared" si="3"/>
        <v>0</v>
      </c>
      <c r="K46" s="20">
        <f t="shared" si="4"/>
        <v>0</v>
      </c>
      <c r="L46" s="108"/>
    </row>
    <row r="47" spans="1:12" s="90" customFormat="1" ht="63">
      <c r="A47" s="107">
        <v>4</v>
      </c>
      <c r="B47" s="16" t="s">
        <v>42</v>
      </c>
      <c r="C47" s="16"/>
      <c r="D47" s="23"/>
      <c r="E47" s="18">
        <v>17310</v>
      </c>
      <c r="F47" s="19"/>
      <c r="G47" s="19"/>
      <c r="H47" s="19"/>
      <c r="I47" s="61">
        <f t="shared" si="5"/>
        <v>967152.6666666666</v>
      </c>
      <c r="J47" s="20">
        <f t="shared" si="3"/>
        <v>0</v>
      </c>
      <c r="K47" s="20">
        <f t="shared" si="4"/>
        <v>0</v>
      </c>
      <c r="L47" s="108"/>
    </row>
    <row r="48" spans="1:12" s="90" customFormat="1" ht="19.5" customHeight="1">
      <c r="A48" s="110"/>
      <c r="B48" s="16"/>
      <c r="C48" s="16" t="s">
        <v>33</v>
      </c>
      <c r="D48" s="23">
        <v>0</v>
      </c>
      <c r="E48" s="18">
        <v>17310</v>
      </c>
      <c r="F48" s="19"/>
      <c r="G48" s="19"/>
      <c r="H48" s="19">
        <v>1</v>
      </c>
      <c r="I48" s="61">
        <f t="shared" si="5"/>
        <v>967152.6666666666</v>
      </c>
      <c r="J48" s="20">
        <f t="shared" si="3"/>
        <v>0</v>
      </c>
      <c r="K48" s="20">
        <f t="shared" si="4"/>
        <v>0</v>
      </c>
      <c r="L48" s="108"/>
    </row>
    <row r="49" spans="1:12" s="90" customFormat="1" ht="19.5" customHeight="1">
      <c r="A49" s="110"/>
      <c r="B49" s="16"/>
      <c r="C49" s="16" t="s">
        <v>34</v>
      </c>
      <c r="D49" s="23">
        <v>0</v>
      </c>
      <c r="E49" s="18">
        <v>17310</v>
      </c>
      <c r="F49" s="19"/>
      <c r="G49" s="19"/>
      <c r="H49" s="19">
        <v>1</v>
      </c>
      <c r="I49" s="61">
        <f t="shared" si="5"/>
        <v>967152.6666666666</v>
      </c>
      <c r="J49" s="20">
        <f t="shared" si="3"/>
        <v>0</v>
      </c>
      <c r="K49" s="20">
        <f t="shared" si="4"/>
        <v>0</v>
      </c>
      <c r="L49" s="108"/>
    </row>
    <row r="50" spans="1:12" s="90" customFormat="1" ht="19.5" customHeight="1">
      <c r="A50" s="107">
        <v>5</v>
      </c>
      <c r="B50" s="16" t="s">
        <v>43</v>
      </c>
      <c r="C50" s="16"/>
      <c r="D50" s="23">
        <v>0</v>
      </c>
      <c r="E50" s="18">
        <v>17310</v>
      </c>
      <c r="F50" s="19"/>
      <c r="G50" s="19"/>
      <c r="H50" s="19">
        <v>1</v>
      </c>
      <c r="I50" s="61">
        <f t="shared" si="5"/>
        <v>967152.6666666666</v>
      </c>
      <c r="J50" s="20">
        <f t="shared" si="3"/>
        <v>0</v>
      </c>
      <c r="K50" s="20">
        <f t="shared" si="4"/>
        <v>0</v>
      </c>
      <c r="L50" s="108"/>
    </row>
    <row r="51" spans="1:12" s="90" customFormat="1" ht="19.5" customHeight="1">
      <c r="A51" s="107">
        <v>6</v>
      </c>
      <c r="B51" s="15" t="s">
        <v>36</v>
      </c>
      <c r="C51" s="16" t="s">
        <v>22</v>
      </c>
      <c r="D51" s="23">
        <v>2</v>
      </c>
      <c r="E51" s="18">
        <v>17310</v>
      </c>
      <c r="F51" s="19"/>
      <c r="G51" s="19"/>
      <c r="H51" s="19">
        <v>1</v>
      </c>
      <c r="I51" s="61">
        <f>I21/3</f>
        <v>322384.2222222222</v>
      </c>
      <c r="J51" s="20">
        <f t="shared" si="3"/>
        <v>34620</v>
      </c>
      <c r="K51" s="20">
        <f t="shared" si="4"/>
        <v>11160941773.333332</v>
      </c>
      <c r="L51" s="108"/>
    </row>
    <row r="52" spans="1:12" s="90" customFormat="1" ht="19.5" customHeight="1">
      <c r="A52" s="111"/>
      <c r="B52" s="16"/>
      <c r="C52" s="22" t="s">
        <v>23</v>
      </c>
      <c r="D52" s="23">
        <v>0.2</v>
      </c>
      <c r="E52" s="18">
        <v>17310</v>
      </c>
      <c r="F52" s="19"/>
      <c r="G52" s="19">
        <v>8000</v>
      </c>
      <c r="H52" s="19">
        <v>1</v>
      </c>
      <c r="I52" s="61">
        <f>I22/3</f>
        <v>322384.2222222222</v>
      </c>
      <c r="J52" s="20">
        <f t="shared" si="3"/>
        <v>11462</v>
      </c>
      <c r="K52" s="20">
        <f t="shared" si="4"/>
        <v>3695167955.1111107</v>
      </c>
      <c r="L52" s="108"/>
    </row>
    <row r="53" spans="1:12" s="90" customFormat="1" ht="19.5" customHeight="1">
      <c r="A53" s="111"/>
      <c r="B53" s="16"/>
      <c r="C53" s="140" t="s">
        <v>24</v>
      </c>
      <c r="D53" s="23">
        <v>0.1</v>
      </c>
      <c r="E53" s="18">
        <v>17310</v>
      </c>
      <c r="F53" s="19"/>
      <c r="G53" s="19"/>
      <c r="H53" s="19">
        <v>1</v>
      </c>
      <c r="I53" s="61">
        <f>I23/3</f>
        <v>322384.2222222222</v>
      </c>
      <c r="J53" s="20">
        <f>G53+F53+(D53*E53)</f>
        <v>1731</v>
      </c>
      <c r="K53" s="20">
        <f>J53*I53*H53</f>
        <v>558047088.6666666</v>
      </c>
      <c r="L53" s="108"/>
    </row>
    <row r="54" spans="1:12" s="9" customFormat="1" ht="19.5" customHeight="1">
      <c r="A54" s="101"/>
      <c r="B54" s="102"/>
      <c r="C54" s="102" t="s">
        <v>37</v>
      </c>
      <c r="D54" s="84">
        <v>0</v>
      </c>
      <c r="E54" s="103">
        <v>17310</v>
      </c>
      <c r="F54" s="104"/>
      <c r="G54" s="104"/>
      <c r="H54" s="104">
        <v>1</v>
      </c>
      <c r="I54" s="61">
        <v>0</v>
      </c>
      <c r="J54" s="105">
        <f>G54+F54+(D54*E54)</f>
        <v>0</v>
      </c>
      <c r="K54" s="105">
        <f>J54*I54*H54</f>
        <v>0</v>
      </c>
      <c r="L54" s="106"/>
    </row>
    <row r="55" spans="1:12" s="9" customFormat="1" ht="19.5" customHeight="1">
      <c r="A55" s="109"/>
      <c r="B55" s="153" t="s">
        <v>38</v>
      </c>
      <c r="C55" s="153"/>
      <c r="D55" s="119"/>
      <c r="E55" s="120"/>
      <c r="F55" s="120">
        <f>SUM(F37:F37)</f>
        <v>0</v>
      </c>
      <c r="G55" s="120">
        <f>SUM(G37:G37)</f>
        <v>0</v>
      </c>
      <c r="H55" s="121"/>
      <c r="I55" s="120"/>
      <c r="J55" s="122">
        <f>SUM(J37:J54)</f>
        <v>144094</v>
      </c>
      <c r="K55" s="122">
        <f>SUM(K37:K54)</f>
        <v>55661409079.88889</v>
      </c>
      <c r="L55" s="120"/>
    </row>
    <row r="56" spans="1:12" s="9" customFormat="1" ht="19.5" customHeight="1">
      <c r="A56" s="32"/>
      <c r="B56" s="33"/>
      <c r="C56" s="33"/>
      <c r="D56" s="34"/>
      <c r="E56" s="35"/>
      <c r="F56" s="35"/>
      <c r="G56" s="35"/>
      <c r="H56" s="36"/>
      <c r="I56" s="35"/>
      <c r="J56" s="35"/>
      <c r="K56" s="35"/>
      <c r="L56" s="35"/>
    </row>
    <row r="57" spans="1:12" s="9" customFormat="1" ht="19.5" customHeight="1">
      <c r="A57" s="32"/>
      <c r="B57" s="33"/>
      <c r="C57" s="33"/>
      <c r="D57" s="34"/>
      <c r="E57" s="35"/>
      <c r="F57" s="35"/>
      <c r="G57" s="35"/>
      <c r="H57" s="36"/>
      <c r="I57" s="35"/>
      <c r="J57" s="35"/>
      <c r="K57" s="35"/>
      <c r="L57" s="35"/>
    </row>
    <row r="58" spans="1:12" s="9" customFormat="1" ht="19.5" customHeight="1">
      <c r="A58" s="32"/>
      <c r="B58" s="33"/>
      <c r="C58" s="33"/>
      <c r="D58" s="34"/>
      <c r="E58" s="35"/>
      <c r="F58" s="35"/>
      <c r="G58" s="35"/>
      <c r="H58" s="36"/>
      <c r="I58" s="35"/>
      <c r="J58" s="35"/>
      <c r="K58" s="35"/>
      <c r="L58" s="35"/>
    </row>
    <row r="59" spans="1:12" s="9" customFormat="1" ht="19.5" customHeight="1">
      <c r="A59" s="32"/>
      <c r="B59" s="33"/>
      <c r="C59" s="33"/>
      <c r="D59" s="34"/>
      <c r="E59" s="35"/>
      <c r="F59" s="35"/>
      <c r="G59" s="35"/>
      <c r="H59" s="36"/>
      <c r="I59" s="35"/>
      <c r="J59" s="35"/>
      <c r="K59" s="35"/>
      <c r="L59" s="35"/>
    </row>
    <row r="60" spans="1:12" s="9" customFormat="1" ht="19.5" customHeight="1">
      <c r="A60" s="32"/>
      <c r="B60" s="33"/>
      <c r="C60" s="33"/>
      <c r="D60" s="34"/>
      <c r="E60" s="35"/>
      <c r="F60" s="35"/>
      <c r="G60" s="35"/>
      <c r="H60" s="36"/>
      <c r="I60" s="35"/>
      <c r="J60" s="35"/>
      <c r="K60" s="35"/>
      <c r="L60" s="35"/>
    </row>
    <row r="61" spans="1:12" s="9" customFormat="1" ht="19.5" customHeight="1">
      <c r="A61" s="32"/>
      <c r="B61" s="33"/>
      <c r="C61" s="33"/>
      <c r="D61" s="34"/>
      <c r="E61" s="35"/>
      <c r="F61" s="35"/>
      <c r="G61" s="35"/>
      <c r="H61" s="36"/>
      <c r="I61" s="35"/>
      <c r="J61" s="35"/>
      <c r="K61" s="35"/>
      <c r="L61" s="35"/>
    </row>
    <row r="62" spans="1:12" s="9" customFormat="1" ht="19.5" customHeight="1">
      <c r="A62" s="32"/>
      <c r="B62" s="33"/>
      <c r="C62" s="33"/>
      <c r="D62" s="34"/>
      <c r="E62" s="35"/>
      <c r="F62" s="35"/>
      <c r="G62" s="35"/>
      <c r="H62" s="36"/>
      <c r="I62" s="35"/>
      <c r="J62" s="35"/>
      <c r="K62" s="35"/>
      <c r="L62" s="35"/>
    </row>
    <row r="63" spans="1:12" s="9" customFormat="1" ht="19.5" customHeight="1">
      <c r="A63" s="32"/>
      <c r="B63" s="33"/>
      <c r="C63" s="33"/>
      <c r="D63" s="34"/>
      <c r="E63" s="35"/>
      <c r="F63" s="35"/>
      <c r="G63" s="35"/>
      <c r="H63" s="36"/>
      <c r="I63" s="35"/>
      <c r="J63" s="35"/>
      <c r="K63" s="35"/>
      <c r="L63" s="35"/>
    </row>
    <row r="64" spans="1:12" s="9" customFormat="1" ht="19.5" customHeight="1">
      <c r="A64" s="32"/>
      <c r="B64" s="33"/>
      <c r="C64" s="33"/>
      <c r="D64" s="34"/>
      <c r="E64" s="35"/>
      <c r="F64" s="35"/>
      <c r="G64" s="35"/>
      <c r="H64" s="36"/>
      <c r="I64" s="35"/>
      <c r="J64" s="35"/>
      <c r="K64" s="35"/>
      <c r="L64" s="35"/>
    </row>
    <row r="65" spans="1:12" s="9" customFormat="1" ht="19.5" customHeight="1">
      <c r="A65" s="32"/>
      <c r="B65" s="33"/>
      <c r="C65" s="33"/>
      <c r="D65" s="34"/>
      <c r="E65" s="35"/>
      <c r="F65" s="35"/>
      <c r="G65" s="35"/>
      <c r="H65" s="36"/>
      <c r="I65" s="35"/>
      <c r="J65" s="35"/>
      <c r="K65" s="35"/>
      <c r="L65" s="35"/>
    </row>
    <row r="66" spans="1:12" s="9" customFormat="1" ht="19.5" customHeight="1">
      <c r="A66" s="32"/>
      <c r="B66" s="33"/>
      <c r="C66" s="33"/>
      <c r="D66" s="34"/>
      <c r="E66" s="35"/>
      <c r="F66" s="35"/>
      <c r="G66" s="35"/>
      <c r="H66" s="36"/>
      <c r="I66" s="35"/>
      <c r="J66" s="35"/>
      <c r="K66" s="35"/>
      <c r="L66" s="35"/>
    </row>
    <row r="67" spans="1:12" s="9" customFormat="1" ht="19.5" customHeight="1">
      <c r="A67" s="32"/>
      <c r="B67" s="33"/>
      <c r="C67" s="33"/>
      <c r="D67" s="34"/>
      <c r="E67" s="35"/>
      <c r="F67" s="35"/>
      <c r="G67" s="35"/>
      <c r="H67" s="36"/>
      <c r="I67" s="35"/>
      <c r="J67" s="35"/>
      <c r="K67" s="35"/>
      <c r="L67" s="35"/>
    </row>
    <row r="68" spans="1:12" s="9" customFormat="1" ht="19.5" customHeight="1">
      <c r="A68" s="32"/>
      <c r="B68" s="33"/>
      <c r="C68" s="33"/>
      <c r="D68" s="34"/>
      <c r="E68" s="35"/>
      <c r="F68" s="35"/>
      <c r="G68" s="35"/>
      <c r="H68" s="36"/>
      <c r="I68" s="35"/>
      <c r="J68" s="35"/>
      <c r="K68" s="35"/>
      <c r="L68" s="35"/>
    </row>
    <row r="69" spans="1:12" s="9" customFormat="1" ht="29.25" customHeight="1">
      <c r="A69" s="7" t="s">
        <v>44</v>
      </c>
      <c r="B69" s="148" t="s">
        <v>45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 s="44" customFormat="1" ht="15.75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s="44" customFormat="1" ht="15.75">
      <c r="A71" s="42"/>
      <c r="B71" s="43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s="44" customFormat="1" ht="15.75">
      <c r="A72" s="42"/>
      <c r="B72" s="43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s="44" customFormat="1" ht="15.75">
      <c r="A73" s="42"/>
      <c r="B73" s="43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s="44" customFormat="1" ht="15.75">
      <c r="A74" s="42"/>
      <c r="B74" s="43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s="44" customFormat="1" ht="15.75">
      <c r="A75" s="42"/>
      <c r="B75" s="43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s="44" customFormat="1" ht="15.75">
      <c r="A76" s="42"/>
      <c r="B76" s="43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s="44" customFormat="1" ht="15.75">
      <c r="A77" s="42"/>
      <c r="B77" s="43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s="44" customFormat="1" ht="15.75">
      <c r="A78" s="42"/>
      <c r="B78" s="43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s="44" customFormat="1" ht="15.75">
      <c r="A79" s="42"/>
      <c r="B79" s="43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s="44" customFormat="1" ht="15.75">
      <c r="A80" s="42"/>
      <c r="B80" s="43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s="44" customFormat="1" ht="15.75">
      <c r="A81" s="42"/>
      <c r="B81" s="43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s="44" customFormat="1" ht="15.75">
      <c r="A82" s="42"/>
      <c r="B82" s="43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44" customFormat="1" ht="15.75">
      <c r="A83" s="42"/>
      <c r="B83" s="43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44" customFormat="1" ht="15.75">
      <c r="A84" s="42"/>
      <c r="B84" s="43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s="44" customFormat="1" ht="15.75">
      <c r="A85" s="42"/>
      <c r="B85" s="43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44" customFormat="1" ht="15.75">
      <c r="A86" s="42"/>
      <c r="B86" s="43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s="44" customFormat="1" ht="15.75">
      <c r="A87" s="42"/>
      <c r="B87" s="43"/>
      <c r="C87" s="42"/>
      <c r="D87" s="42"/>
      <c r="E87" s="42"/>
      <c r="F87" s="42"/>
      <c r="G87" s="42"/>
      <c r="H87" s="42"/>
      <c r="I87" s="42"/>
      <c r="J87" s="42"/>
      <c r="K87" s="45"/>
      <c r="L87" s="45"/>
    </row>
    <row r="88" spans="1:12" s="44" customFormat="1" ht="15.75">
      <c r="A88" s="42"/>
      <c r="B88" s="43"/>
      <c r="C88" s="42"/>
      <c r="D88" s="42"/>
      <c r="E88" s="42"/>
      <c r="F88" s="42"/>
      <c r="G88" s="42"/>
      <c r="H88" s="42"/>
      <c r="I88" s="42"/>
      <c r="J88" s="42"/>
      <c r="K88" s="45"/>
      <c r="L88" s="45"/>
    </row>
    <row r="89" spans="1:12" s="44" customFormat="1" ht="15.75">
      <c r="A89" s="42"/>
      <c r="B89" s="43"/>
      <c r="C89" s="42"/>
      <c r="D89" s="42"/>
      <c r="E89" s="42"/>
      <c r="F89" s="42"/>
      <c r="G89" s="42"/>
      <c r="H89" s="42"/>
      <c r="I89" s="42"/>
      <c r="J89" s="42"/>
      <c r="K89" s="45"/>
      <c r="L89" s="45"/>
    </row>
    <row r="90" spans="1:12" s="44" customFormat="1" ht="15.75">
      <c r="A90" s="42"/>
      <c r="B90" s="43"/>
      <c r="C90" s="42"/>
      <c r="D90" s="42"/>
      <c r="E90" s="42"/>
      <c r="F90" s="42"/>
      <c r="G90" s="42"/>
      <c r="H90" s="42"/>
      <c r="I90" s="42"/>
      <c r="J90" s="42"/>
      <c r="K90" s="45"/>
      <c r="L90" s="45"/>
    </row>
    <row r="91" spans="1:12" s="44" customFormat="1" ht="15.75">
      <c r="A91" s="42"/>
      <c r="B91" s="43"/>
      <c r="C91" s="42"/>
      <c r="D91" s="42"/>
      <c r="E91" s="42"/>
      <c r="F91" s="42"/>
      <c r="G91" s="42"/>
      <c r="H91" s="42"/>
      <c r="I91" s="42"/>
      <c r="J91" s="42"/>
      <c r="K91" s="45"/>
      <c r="L91" s="45"/>
    </row>
    <row r="92" spans="1:12" s="44" customFormat="1" ht="15.75">
      <c r="A92" s="42"/>
      <c r="B92" s="43"/>
      <c r="C92" s="42"/>
      <c r="D92" s="42"/>
      <c r="E92" s="42"/>
      <c r="F92" s="42"/>
      <c r="G92" s="42"/>
      <c r="H92" s="42"/>
      <c r="I92" s="42"/>
      <c r="J92" s="42"/>
      <c r="K92" s="45"/>
      <c r="L92" s="45"/>
    </row>
    <row r="93" spans="1:12" s="44" customFormat="1" ht="15.75">
      <c r="A93" s="42"/>
      <c r="B93" s="43"/>
      <c r="C93" s="42"/>
      <c r="D93" s="42"/>
      <c r="E93" s="42"/>
      <c r="F93" s="42"/>
      <c r="G93" s="42"/>
      <c r="H93" s="42"/>
      <c r="I93" s="42"/>
      <c r="J93" s="42"/>
      <c r="K93" s="45"/>
      <c r="L93" s="45"/>
    </row>
    <row r="94" spans="1:12" s="44" customFormat="1" ht="15.75">
      <c r="A94" s="42"/>
      <c r="B94" s="43"/>
      <c r="C94" s="42"/>
      <c r="D94" s="42"/>
      <c r="E94" s="42"/>
      <c r="F94" s="42"/>
      <c r="G94" s="42"/>
      <c r="H94" s="42"/>
      <c r="I94" s="42"/>
      <c r="J94" s="42"/>
      <c r="K94" s="45"/>
      <c r="L94" s="45"/>
    </row>
    <row r="95" spans="1:12" s="44" customFormat="1" ht="15.75">
      <c r="A95" s="42"/>
      <c r="B95" s="43"/>
      <c r="C95" s="42"/>
      <c r="D95" s="42"/>
      <c r="E95" s="42"/>
      <c r="F95" s="42"/>
      <c r="G95" s="42"/>
      <c r="H95" s="42"/>
      <c r="I95" s="42"/>
      <c r="J95" s="42"/>
      <c r="K95" s="45"/>
      <c r="L95" s="45"/>
    </row>
    <row r="96" spans="1:12" s="44" customFormat="1" ht="15.75">
      <c r="A96" s="42"/>
      <c r="B96" s="43"/>
      <c r="C96" s="42"/>
      <c r="D96" s="42"/>
      <c r="E96" s="42"/>
      <c r="F96" s="42"/>
      <c r="G96" s="42"/>
      <c r="H96" s="42"/>
      <c r="I96" s="42"/>
      <c r="J96" s="42"/>
      <c r="K96" s="46"/>
      <c r="L96" s="46"/>
    </row>
    <row r="97" spans="1:12" s="44" customFormat="1" ht="15.75">
      <c r="A97" s="42"/>
      <c r="B97" s="43"/>
      <c r="C97" s="42"/>
      <c r="D97" s="42"/>
      <c r="E97" s="42"/>
      <c r="F97" s="42"/>
      <c r="G97" s="42"/>
      <c r="H97" s="42"/>
      <c r="I97" s="42"/>
      <c r="J97" s="42"/>
      <c r="K97" s="47">
        <f>$K$32</f>
        <v>182294737529.3333</v>
      </c>
      <c r="L97" s="46"/>
    </row>
    <row r="98" spans="1:12" s="44" customFormat="1" ht="15.75">
      <c r="A98" s="42"/>
      <c r="B98" s="43"/>
      <c r="C98" s="42"/>
      <c r="D98" s="42"/>
      <c r="E98" s="42"/>
      <c r="F98" s="42"/>
      <c r="G98" s="42"/>
      <c r="H98" s="42"/>
      <c r="I98" s="42"/>
      <c r="J98" s="42"/>
      <c r="K98" s="47">
        <f>$K$55</f>
        <v>55661409079.88889</v>
      </c>
      <c r="L98" s="48"/>
    </row>
    <row r="99" spans="1:12" s="44" customFormat="1" ht="15.75">
      <c r="A99" s="42"/>
      <c r="B99" s="43"/>
      <c r="C99" s="42"/>
      <c r="D99" s="42"/>
      <c r="E99" s="42"/>
      <c r="F99" s="42"/>
      <c r="G99" s="42"/>
      <c r="H99" s="42"/>
      <c r="I99" s="42"/>
      <c r="J99" s="42"/>
      <c r="K99" s="47">
        <f>K97-K98</f>
        <v>126633328449.44443</v>
      </c>
      <c r="L99" s="48">
        <f>K99/K97*100%</f>
        <v>0.69466255672393</v>
      </c>
    </row>
    <row r="100" spans="1:12" s="44" customFormat="1" ht="15.75">
      <c r="A100" s="42"/>
      <c r="B100" s="43"/>
      <c r="C100" s="42"/>
      <c r="D100" s="42"/>
      <c r="E100" s="42"/>
      <c r="F100" s="42"/>
      <c r="G100" s="42"/>
      <c r="H100" s="42"/>
      <c r="I100" s="42"/>
      <c r="J100" s="42"/>
      <c r="K100" s="46"/>
      <c r="L100" s="48">
        <f>K98/K97*100%</f>
        <v>0.3053374432760701</v>
      </c>
    </row>
    <row r="101" spans="1:12" s="44" customFormat="1" ht="47.25">
      <c r="A101" s="42"/>
      <c r="B101" s="49" t="s">
        <v>46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s="9" customFormat="1" ht="19.5" customHeight="1">
      <c r="A102" s="37"/>
      <c r="B102" s="50"/>
      <c r="C102" s="51"/>
      <c r="D102" s="51"/>
      <c r="E102" s="51"/>
      <c r="F102" s="51"/>
      <c r="G102" s="8"/>
      <c r="H102" s="8"/>
      <c r="I102" s="8"/>
      <c r="J102" s="8"/>
      <c r="K102" s="8"/>
      <c r="L102" s="8"/>
    </row>
  </sheetData>
  <sheetProtection selectLockedCells="1" selectUnlockedCells="1"/>
  <mergeCells count="12">
    <mergeCell ref="B1:K1"/>
    <mergeCell ref="B2:K2"/>
    <mergeCell ref="B3:K3"/>
    <mergeCell ref="B5:C6"/>
    <mergeCell ref="I5:K6"/>
    <mergeCell ref="B32:C32"/>
    <mergeCell ref="B34:L34"/>
    <mergeCell ref="B55:C55"/>
    <mergeCell ref="B69:L69"/>
    <mergeCell ref="B7:K7"/>
    <mergeCell ref="B8:K8"/>
    <mergeCell ref="B9:K9"/>
  </mergeCells>
  <printOptions horizontalCentered="1" verticalCentered="1"/>
  <pageMargins left="0.196850393700787" right="0.236220472440945" top="0.275590551181102" bottom="0.31496062992126" header="0.275590551181102" footer="0.31496062992126"/>
  <pageSetup horizontalDpi="300" verticalDpi="300" orientation="landscape" scale="86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2018-06-18T01:12:49Z</cp:lastPrinted>
  <dcterms:created xsi:type="dcterms:W3CDTF">2016-08-29T22:38:42Z</dcterms:created>
  <dcterms:modified xsi:type="dcterms:W3CDTF">2018-06-18T01:17:53Z</dcterms:modified>
  <cp:category/>
  <cp:version/>
  <cp:contentType/>
  <cp:contentStatus/>
</cp:coreProperties>
</file>